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640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БЮДЖЕТА'!$A$10:$Y$511</definedName>
    <definedName name="_xlnm.Print_Titles" localSheetId="0">'БЕЗ УЧЕТА СЧЕТОВ БЮДЖЕТА'!$10:$10</definedName>
  </definedNames>
  <calcPr fullCalcOnLoad="1"/>
</workbook>
</file>

<file path=xl/sharedStrings.xml><?xml version="1.0" encoding="utf-8"?>
<sst xmlns="http://schemas.openxmlformats.org/spreadsheetml/2006/main" count="2035" uniqueCount="418">
  <si>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</si>
  <si>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</si>
  <si>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</si>
  <si>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</si>
  <si>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</si>
  <si>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</si>
  <si>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</si>
  <si>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</si>
  <si>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</si>
  <si>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</si>
  <si>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</si>
  <si>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</si>
  <si>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</si>
  <si>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</si>
  <si>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</si>
  <si>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</si>
  <si>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</si>
  <si>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</si>
  <si>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</si>
  <si>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</si>
  <si>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</si>
  <si>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</si>
  <si>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</si>
  <si>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</si>
  <si>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</si>
  <si>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</si>
  <si>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</si>
  <si>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</si>
  <si>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</si>
  <si>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</si>
  <si>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</si>
  <si>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</si>
  <si>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</si>
  <si>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</si>
  <si>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</si>
  <si>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</si>
  <si>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</si>
  <si>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</si>
  <si>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</si>
  <si>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</si>
  <si>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</si>
  <si>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</si>
  <si>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</si>
  <si>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</si>
  <si>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</si>
  <si>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</si>
  <si>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</si>
  <si>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</si>
  <si>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</si>
  <si>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</si>
  <si>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</si>
  <si>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</si>
  <si>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</si>
  <si>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</si>
  <si>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</si>
  <si>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</si>
  <si>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</si>
  <si>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</si>
  <si>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</si>
  <si>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</si>
  <si>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</si>
  <si>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</si>
  <si>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</si>
  <si>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</si>
  <si>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</si>
  <si>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</si>
  <si>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</si>
  <si>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</si>
  <si>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</si>
  <si>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</si>
  <si>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</si>
  <si>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</si>
  <si>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</si>
  <si>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</si>
  <si>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</si>
  <si>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</si>
  <si>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</si>
  <si>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</si>
  <si>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</si>
  <si>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</si>
  <si>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</si>
  <si>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</si>
  <si>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</si>
  <si>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</si>
  <si>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</si>
  <si>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</si>
  <si>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</si>
  <si>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</si>
  <si>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</si>
  <si>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</si>
  <si>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</si>
  <si>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</si>
  <si>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</si>
  <si>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</si>
  <si>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</si>
  <si>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</si>
  <si>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</si>
  <si>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</si>
  <si>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</si>
  <si>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</si>
  <si>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</si>
  <si>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</si>
  <si>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</si>
  <si>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</si>
  <si>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</si>
  <si>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</si>
  <si>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</si>
  <si>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</si>
  <si>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</si>
  <si>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</si>
  <si>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</si>
  <si>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</si>
  <si>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</si>
  <si>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</si>
  <si>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</si>
  <si>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</si>
  <si>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810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</si>
  <si>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</si>
  <si>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</si>
  <si>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</si>
  <si>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</si>
  <si>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</si>
  <si>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</si>
  <si>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</si>
  <si>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</si>
  <si>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</si>
  <si>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</si>
  <si>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</si>
  <si>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</si>
  <si>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</si>
  <si>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</si>
  <si>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</si>
  <si>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</si>
  <si>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</si>
  <si>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</si>
  <si>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</si>
  <si>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</si>
  <si>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</si>
  <si>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</si>
  <si>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</si>
  <si>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</si>
  <si>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</si>
  <si>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</si>
  <si>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</si>
  <si>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</si>
  <si>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</si>
  <si>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</si>
  <si>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</si>
  <si>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</si>
  <si>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</si>
  <si>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</si>
  <si>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</si>
  <si>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</si>
  <si>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</si>
  <si>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</si>
  <si>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</si>
  <si>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</si>
  <si>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</si>
  <si>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</si>
  <si>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</si>
  <si>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</si>
  <si>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</si>
  <si>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</si>
  <si>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</si>
  <si>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</si>
  <si>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</si>
  <si>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</si>
  <si>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</si>
  <si>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</si>
  <si>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</si>
  <si>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</si>
  <si>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</si>
  <si>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</si>
  <si>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</si>
  <si>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</si>
  <si>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</si>
  <si>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</si>
  <si>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</si>
  <si>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</si>
  <si>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</si>
  <si>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</si>
  <si>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</si>
  <si>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</si>
  <si>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</si>
  <si>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</si>
  <si>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</si>
  <si>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</si>
  <si>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</si>
  <si>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</si>
  <si>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</si>
  <si>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</si>
  <si>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</si>
  <si>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</si>
  <si>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</si>
  <si>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</si>
  <si>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</si>
  <si>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</si>
  <si>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</si>
  <si>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</si>
  <si>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</si>
  <si>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</si>
  <si>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</si>
  <si>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</si>
  <si>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Капитальный ремонт и ремонт автомобильных дорог общего пользования населенных пунктов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</si>
  <si>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</si>
  <si>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</si>
  <si>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</si>
  <si>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</si>
  <si>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</si>
  <si>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</si>
  <si>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</si>
  <si>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</si>
  <si>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</si>
  <si>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</si>
  <si>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</si>
  <si>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</si>
  <si>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</si>
  <si>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</si>
  <si>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</si>
  <si>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</si>
  <si>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</si>
  <si>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</si>
  <si>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</si>
  <si>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</si>
  <si>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Подпрограмма "Противопожарная безопасность образовательных учреждений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</si>
  <si>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</si>
  <si>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</si>
  <si>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</si>
  <si>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</si>
  <si>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</si>
  <si>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</si>
  <si>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</si>
  <si>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</si>
  <si>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</si>
  <si>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</si>
  <si>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 xml:space="preserve">Противопожарная безопасность в бюджетных общеобразовательных муниципальных учреждениях 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</si>
  <si>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</si>
  <si>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</si>
  <si>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</si>
  <si>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</si>
  <si>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</si>
  <si>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</si>
  <si>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</si>
  <si>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</si>
  <si>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</si>
  <si>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</si>
  <si>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</si>
  <si>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</si>
  <si>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</si>
  <si>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</si>
  <si>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</si>
  <si>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</si>
  <si>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</si>
  <si>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</si>
  <si>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</si>
  <si>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</si>
  <si>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</si>
  <si>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</si>
  <si>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</si>
  <si>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</si>
  <si>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9990053920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</si>
  <si>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</si>
  <si>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</si>
  <si>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</si>
  <si>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</si>
  <si>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</si>
  <si>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</si>
  <si>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</si>
  <si>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</si>
  <si>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</si>
  <si>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</si>
  <si>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</si>
  <si>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</si>
  <si>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</si>
  <si>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</si>
  <si>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</si>
  <si>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</si>
  <si>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</si>
  <si>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</si>
  <si>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</si>
  <si>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</si>
  <si>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</si>
  <si>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</si>
  <si>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</si>
  <si>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</si>
  <si>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</si>
  <si>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</si>
  <si>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</si>
  <si>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</si>
  <si>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</si>
  <si>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</si>
  <si>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</si>
  <si>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</si>
  <si>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</si>
  <si>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</si>
  <si>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</si>
  <si>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</si>
  <si>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</si>
  <si>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</si>
  <si>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</si>
  <si>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</si>
  <si>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</si>
  <si>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</si>
  <si>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</si>
  <si>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0310001690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</si>
  <si>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</si>
  <si>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</si>
  <si>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</si>
  <si>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</si>
  <si>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</si>
  <si>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</si>
  <si>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</si>
  <si>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0200000000</t>
  </si>
  <si>
    <t>0200001690</t>
  </si>
  <si>
    <t>0400000000</t>
  </si>
  <si>
    <t>0400000600</t>
  </si>
  <si>
    <t>0310021690</t>
  </si>
  <si>
    <t>0310093080</t>
  </si>
  <si>
    <t>0650000000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</si>
  <si>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</si>
  <si>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</si>
  <si>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</si>
  <si>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</si>
  <si>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</si>
  <si>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</si>
  <si>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</si>
  <si>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</si>
  <si>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</si>
  <si>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</si>
  <si>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</si>
  <si>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</si>
  <si>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</si>
  <si>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</si>
  <si>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</si>
  <si>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</si>
  <si>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</si>
  <si>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</si>
  <si>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0100000640</t>
  </si>
  <si>
    <t>0900000000</t>
  </si>
  <si>
    <t>0900000640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</si>
  <si>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</si>
  <si>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</si>
  <si>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</si>
  <si>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</si>
  <si>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</si>
  <si>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</si>
  <si>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</si>
  <si>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</si>
  <si>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</si>
  <si>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</si>
  <si>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</si>
  <si>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</si>
  <si>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</si>
  <si>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2200001690</t>
  </si>
  <si>
    <t>0200011690</t>
  </si>
  <si>
    <t>0330011690</t>
  </si>
  <si>
    <t>2200092070</t>
  </si>
  <si>
    <t>2200000000</t>
  </si>
  <si>
    <t>2200011690</t>
  </si>
  <si>
    <t>853</t>
  </si>
  <si>
    <t>Уплата иных платежей</t>
  </si>
  <si>
    <t>0500001610</t>
  </si>
  <si>
    <t>Мероприятия районных бюджетных муниципальных учреждений по созданию доступной среды для инвалидов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</si>
  <si>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</si>
  <si>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</si>
  <si>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2200092180</t>
  </si>
  <si>
    <t>08000R0645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</si>
  <si>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</si>
  <si>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</si>
  <si>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0100050200</t>
  </si>
  <si>
    <t>Выплата денежного поощрения лучшим муниципальным учреждениям культуры</t>
  </si>
  <si>
    <t xml:space="preserve">Мероприятия учреждений по сохранению и развитию учреждений библиотечного обслуживания </t>
  </si>
  <si>
    <t>1620082690</t>
  </si>
  <si>
    <t>Выплата денежного поощрения лучшим работникам муниципальных учреждений культуры</t>
  </si>
  <si>
    <t>01000R0200</t>
  </si>
  <si>
    <t>9990053910</t>
  </si>
  <si>
    <t xml:space="preserve">Расходы на осуществление отдельных государственных полномочий по подготовке и проведению Всероссийской сельскохозяйственной переписи 2016 года  </t>
  </si>
  <si>
    <t>0200051470</t>
  </si>
  <si>
    <t>02020051480</t>
  </si>
  <si>
    <t>Приобретение школьного автобуса</t>
  </si>
  <si>
    <t>0310092040</t>
  </si>
  <si>
    <t>МП "Комплексные меры по противодействию употреблению наркотиков в Михайловском муниципальном районе на 2016-2018 годы"</t>
  </si>
  <si>
    <t>МП"Профилактика правонарушений в Михайловском муниципальном районе на 2014-2016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</si>
  <si>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</si>
  <si>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</si>
  <si>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2015-2017 годы" </t>
  </si>
  <si>
    <t>МП"Развитие малоэтажного жилищного строительства на территории Михайловского муниципального района на 2016-2018 годы"</t>
  </si>
  <si>
    <t>МП"Развитие малого и среднего предпринимательства на территории Михайловского муниципального района на 2015-2017 годы"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</si>
  <si>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</si>
  <si>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 "Развития образования Михайловского муницпального района на 2016-2020 гг."</t>
  </si>
  <si>
    <t>МП "Развитие дополнительного образования в сфере культуры и искусства на 2016-2018 годы"</t>
  </si>
  <si>
    <t xml:space="preserve">МП"Развитие муниципальной службы в администрации Михайловского муницпального района на 2016-2018 годы" </t>
  </si>
  <si>
    <t>МП  "Развитие культуры Михайловского муниципального районана 2016-2018 годы"</t>
  </si>
  <si>
    <t>МДС"Доступная среда для инвалидов Михайловского муницпального района на 2016-2018 годы "</t>
  </si>
  <si>
    <t>МП"Патриотическое воспитание граждан Михайловского муниципального района на 2012-2016 годы"</t>
  </si>
  <si>
    <t>МП "Молодежь Михайловского муниципального района на 2012-2016 годы"</t>
  </si>
  <si>
    <t>МП"Юные таланты Михайловского муниципального района на 2016-2018 годы"</t>
  </si>
  <si>
    <t>МП"Обеспечение жилье молодых семей Михайловского муницпального района"на 2013-2017 годы</t>
  </si>
  <si>
    <t>МП"Развитие физической культуры и спорта Михайловского муниципального района на 2016-2020 годы"</t>
  </si>
  <si>
    <t>300</t>
  </si>
  <si>
    <t>Социальное обеспечение и иные выплаты населению</t>
  </si>
  <si>
    <t>350</t>
  </si>
  <si>
    <t>Премии и гранты</t>
  </si>
  <si>
    <t>0800050640</t>
  </si>
  <si>
    <t>Субсидии из федерального бюджета на поддержку малого и среднего предпринимательства</t>
  </si>
  <si>
    <t>Закупка товаров, работ, услуг в целях капитального ремонта муниципального имущества</t>
  </si>
  <si>
    <t>243</t>
  </si>
  <si>
    <t>Мероприятия учреждений по развитию общего образования</t>
  </si>
  <si>
    <t>0310021691</t>
  </si>
  <si>
    <t>0330021691</t>
  </si>
  <si>
    <t>Приложение 2 к решению Думы</t>
  </si>
  <si>
    <t>районного бюджета за 2016 год по разделам, подразделам, целевым статьям и видам расходов в соответствии с бюджетной классификацией РФ</t>
  </si>
  <si>
    <t>Исполнено</t>
  </si>
  <si>
    <t>% исполнения</t>
  </si>
  <si>
    <t xml:space="preserve">Уплата прочих налогов и сборов 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</si>
  <si>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 из средств федерального бюджета</t>
  </si>
  <si>
    <t>9990054850</t>
  </si>
  <si>
    <t>№ 188 от 26.05.2017г.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</si>
</sst>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4" fontId="8" fillId="0" borderId="0" xfId="0" applyNumberFormat="1" applyFont="1" applyFill="1" applyBorder="1" applyAlignment="1">
      <alignment horizontal="center" vertical="center" shrinkToFi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8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2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left" vertical="top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4" fontId="8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3" fillId="38" borderId="0" xfId="0" applyFont="1" applyFill="1" applyAlignment="1">
      <alignment wrapTex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8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8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49" fontId="2" fillId="39" borderId="10" xfId="0" applyNumberFormat="1" applyFont="1" applyFill="1" applyBorder="1" applyAlignment="1">
      <alignment horizontal="center" vertical="center" shrinkToFit="1"/>
    </xf>
    <xf numFmtId="169" fontId="2" fillId="39" borderId="10" xfId="0" applyNumberFormat="1" applyFont="1" applyFill="1" applyBorder="1" applyAlignment="1">
      <alignment horizontal="center" vertical="center" shrinkToFit="1"/>
    </xf>
    <xf numFmtId="169" fontId="4" fillId="33" borderId="10" xfId="0" applyNumberFormat="1" applyFont="1" applyFill="1" applyBorder="1" applyAlignment="1">
      <alignment horizontal="center" vertical="center" wrapText="1"/>
    </xf>
    <xf numFmtId="4" fontId="5" fillId="37" borderId="16" xfId="0" applyNumberFormat="1" applyFont="1" applyFill="1" applyBorder="1" applyAlignment="1">
      <alignment horizontal="center" vertical="center" shrinkToFit="1"/>
    </xf>
    <xf numFmtId="4" fontId="50" fillId="0" borderId="11" xfId="0" applyNumberFormat="1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13"/>
  <sheetViews>
    <sheetView showGridLines="0" tabSelected="1" zoomScale="70" zoomScaleNormal="70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24" width="13.625" style="2" customWidth="1"/>
    <col min="25" max="25" width="13.00390625" style="2" customWidth="1"/>
    <col min="26" max="16384" width="9.125" style="2" customWidth="1"/>
  </cols>
  <sheetData>
    <row r="2" spans="2:23" ht="18.75">
      <c r="B2" s="110" t="s">
        <v>410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</row>
    <row r="3" spans="2:23" ht="18.75">
      <c r="B3" s="111" t="s">
        <v>90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</row>
    <row r="4" spans="2:22" ht="18.75">
      <c r="B4" s="25" t="s">
        <v>89</v>
      </c>
      <c r="C4" s="110" t="s">
        <v>417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</row>
    <row r="7" spans="1:22" ht="30.75" customHeight="1">
      <c r="A7" s="106" t="s">
        <v>46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</row>
    <row r="8" spans="1:22" ht="57" customHeight="1">
      <c r="A8" s="109" t="s">
        <v>411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</row>
    <row r="9" spans="1:25" ht="15.75">
      <c r="A9" s="105" t="s">
        <v>64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</row>
    <row r="10" spans="1:25" ht="30">
      <c r="A10" s="4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25</v>
      </c>
      <c r="G10" s="4" t="s">
        <v>25</v>
      </c>
      <c r="H10" s="4" t="s">
        <v>25</v>
      </c>
      <c r="I10" s="4" t="s">
        <v>25</v>
      </c>
      <c r="J10" s="4" t="s">
        <v>25</v>
      </c>
      <c r="K10" s="4" t="s">
        <v>25</v>
      </c>
      <c r="L10" s="4" t="s">
        <v>25</v>
      </c>
      <c r="M10" s="4" t="s">
        <v>25</v>
      </c>
      <c r="N10" s="4" t="s">
        <v>25</v>
      </c>
      <c r="O10" s="4" t="s">
        <v>25</v>
      </c>
      <c r="P10" s="4" t="s">
        <v>25</v>
      </c>
      <c r="Q10" s="4" t="s">
        <v>25</v>
      </c>
      <c r="R10" s="4" t="s">
        <v>25</v>
      </c>
      <c r="S10" s="4" t="s">
        <v>25</v>
      </c>
      <c r="T10" s="4" t="s">
        <v>25</v>
      </c>
      <c r="U10" s="4" t="s">
        <v>25</v>
      </c>
      <c r="V10" s="4" t="s">
        <v>25</v>
      </c>
      <c r="X10" s="102" t="s">
        <v>412</v>
      </c>
      <c r="Y10" s="102" t="s">
        <v>413</v>
      </c>
    </row>
    <row r="11" spans="1:25" ht="18.75" customHeight="1" outlineLevel="2">
      <c r="A11" s="16" t="s">
        <v>60</v>
      </c>
      <c r="B11" s="17" t="s">
        <v>59</v>
      </c>
      <c r="C11" s="17" t="s">
        <v>246</v>
      </c>
      <c r="D11" s="17" t="s">
        <v>5</v>
      </c>
      <c r="E11" s="17"/>
      <c r="F11" s="82">
        <f>F12+F20+F42+F62+F76+F81+F56+F70</f>
        <v>73144.09517999999</v>
      </c>
      <c r="G11" s="18" t="e">
        <f>G12+G20+G42+#REF!+G62+#REF!+G76+G81+#REF!</f>
        <v>#REF!</v>
      </c>
      <c r="H11" s="18" t="e">
        <f>H12+H20+H42+#REF!+H62+#REF!+H76+H81+#REF!</f>
        <v>#REF!</v>
      </c>
      <c r="I11" s="18" t="e">
        <f>I12+I20+I42+#REF!+I62+#REF!+I76+I81+#REF!</f>
        <v>#REF!</v>
      </c>
      <c r="J11" s="18" t="e">
        <f>J12+J20+J42+#REF!+J62+#REF!+J76+J81+#REF!</f>
        <v>#REF!</v>
      </c>
      <c r="K11" s="18" t="e">
        <f>K12+K20+K42+#REF!+K62+#REF!+K76+K81+#REF!</f>
        <v>#REF!</v>
      </c>
      <c r="L11" s="18" t="e">
        <f>L12+L20+L42+#REF!+L62+#REF!+L76+L81+#REF!</f>
        <v>#REF!</v>
      </c>
      <c r="M11" s="18" t="e">
        <f>M12+M20+M42+#REF!+M62+#REF!+M76+M81+#REF!</f>
        <v>#REF!</v>
      </c>
      <c r="N11" s="18" t="e">
        <f>N12+N20+N42+#REF!+N62+#REF!+N76+N81+#REF!</f>
        <v>#REF!</v>
      </c>
      <c r="O11" s="18" t="e">
        <f>O12+O20+O42+#REF!+O62+#REF!+O76+O81+#REF!</f>
        <v>#REF!</v>
      </c>
      <c r="P11" s="18" t="e">
        <f>P12+P20+P42+#REF!+P62+#REF!+P76+P81+#REF!</f>
        <v>#REF!</v>
      </c>
      <c r="Q11" s="18" t="e">
        <f>Q12+Q20+Q42+#REF!+Q62+#REF!+Q76+Q81+#REF!</f>
        <v>#REF!</v>
      </c>
      <c r="R11" s="18" t="e">
        <f>R12+R20+R42+#REF!+R62+#REF!+R76+R81+#REF!</f>
        <v>#REF!</v>
      </c>
      <c r="S11" s="18" t="e">
        <f>S12+S20+S42+#REF!+S62+#REF!+S76+S81+#REF!</f>
        <v>#REF!</v>
      </c>
      <c r="T11" s="18" t="e">
        <f>T12+T20+T42+#REF!+T62+#REF!+T76+T81+#REF!</f>
        <v>#REF!</v>
      </c>
      <c r="U11" s="18" t="e">
        <f>U12+U20+U42+#REF!+U62+#REF!+U76+U81+#REF!</f>
        <v>#REF!</v>
      </c>
      <c r="V11" s="18" t="e">
        <f>V12+V20+V42+#REF!+V62+#REF!+V76+V81+#REF!</f>
        <v>#REF!</v>
      </c>
      <c r="X11" s="82">
        <f>X12+X20+X42+X62+X76+X81+X56+X70</f>
        <v>68441.07553999999</v>
      </c>
      <c r="Y11" s="18">
        <f>X11/F11*100</f>
        <v>93.57019916860499</v>
      </c>
    </row>
    <row r="12" spans="1:25" s="32" customFormat="1" ht="33" customHeight="1" outlineLevel="3">
      <c r="A12" s="28" t="s">
        <v>26</v>
      </c>
      <c r="B12" s="30" t="s">
        <v>6</v>
      </c>
      <c r="C12" s="30" t="s">
        <v>246</v>
      </c>
      <c r="D12" s="30" t="s">
        <v>5</v>
      </c>
      <c r="E12" s="30"/>
      <c r="F12" s="31">
        <f>F13</f>
        <v>2001.06</v>
      </c>
      <c r="G12" s="31">
        <f aca="true" t="shared" si="0" ref="G12:V12">G13</f>
        <v>1204.8</v>
      </c>
      <c r="H12" s="31">
        <f t="shared" si="0"/>
        <v>1204.8</v>
      </c>
      <c r="I12" s="31">
        <f t="shared" si="0"/>
        <v>1204.8</v>
      </c>
      <c r="J12" s="31">
        <f t="shared" si="0"/>
        <v>1204.8</v>
      </c>
      <c r="K12" s="31">
        <f t="shared" si="0"/>
        <v>1204.8</v>
      </c>
      <c r="L12" s="31">
        <f t="shared" si="0"/>
        <v>1204.8</v>
      </c>
      <c r="M12" s="31">
        <f t="shared" si="0"/>
        <v>1204.8</v>
      </c>
      <c r="N12" s="31">
        <f t="shared" si="0"/>
        <v>1204.8</v>
      </c>
      <c r="O12" s="31">
        <f t="shared" si="0"/>
        <v>1204.8</v>
      </c>
      <c r="P12" s="31">
        <f t="shared" si="0"/>
        <v>1204.8</v>
      </c>
      <c r="Q12" s="31">
        <f t="shared" si="0"/>
        <v>1204.8</v>
      </c>
      <c r="R12" s="31">
        <f t="shared" si="0"/>
        <v>1204.8</v>
      </c>
      <c r="S12" s="31">
        <f t="shared" si="0"/>
        <v>1204.8</v>
      </c>
      <c r="T12" s="31">
        <f t="shared" si="0"/>
        <v>1204.8</v>
      </c>
      <c r="U12" s="31">
        <f t="shared" si="0"/>
        <v>1204.8</v>
      </c>
      <c r="V12" s="31">
        <f t="shared" si="0"/>
        <v>1204.8</v>
      </c>
      <c r="X12" s="31">
        <f>X13</f>
        <v>1970.9713199999999</v>
      </c>
      <c r="Y12" s="18">
        <f aca="true" t="shared" si="1" ref="Y12:Y75">X12/F12*100</f>
        <v>98.49636292764833</v>
      </c>
    </row>
    <row r="13" spans="1:25" ht="34.5" customHeight="1" outlineLevel="3">
      <c r="A13" s="22" t="s">
        <v>134</v>
      </c>
      <c r="B13" s="12" t="s">
        <v>6</v>
      </c>
      <c r="C13" s="12" t="s">
        <v>247</v>
      </c>
      <c r="D13" s="12" t="s">
        <v>5</v>
      </c>
      <c r="E13" s="12"/>
      <c r="F13" s="13">
        <f>F14</f>
        <v>2001.06</v>
      </c>
      <c r="G13" s="13">
        <f aca="true" t="shared" si="2" ref="G13:V13">G15</f>
        <v>1204.8</v>
      </c>
      <c r="H13" s="13">
        <f t="shared" si="2"/>
        <v>1204.8</v>
      </c>
      <c r="I13" s="13">
        <f t="shared" si="2"/>
        <v>1204.8</v>
      </c>
      <c r="J13" s="13">
        <f t="shared" si="2"/>
        <v>1204.8</v>
      </c>
      <c r="K13" s="13">
        <f t="shared" si="2"/>
        <v>1204.8</v>
      </c>
      <c r="L13" s="13">
        <f t="shared" si="2"/>
        <v>1204.8</v>
      </c>
      <c r="M13" s="13">
        <f t="shared" si="2"/>
        <v>1204.8</v>
      </c>
      <c r="N13" s="13">
        <f t="shared" si="2"/>
        <v>1204.8</v>
      </c>
      <c r="O13" s="13">
        <f t="shared" si="2"/>
        <v>1204.8</v>
      </c>
      <c r="P13" s="13">
        <f t="shared" si="2"/>
        <v>1204.8</v>
      </c>
      <c r="Q13" s="13">
        <f t="shared" si="2"/>
        <v>1204.8</v>
      </c>
      <c r="R13" s="13">
        <f t="shared" si="2"/>
        <v>1204.8</v>
      </c>
      <c r="S13" s="13">
        <f t="shared" si="2"/>
        <v>1204.8</v>
      </c>
      <c r="T13" s="13">
        <f t="shared" si="2"/>
        <v>1204.8</v>
      </c>
      <c r="U13" s="13">
        <f t="shared" si="2"/>
        <v>1204.8</v>
      </c>
      <c r="V13" s="13">
        <f t="shared" si="2"/>
        <v>1204.8</v>
      </c>
      <c r="X13" s="13">
        <f>X14</f>
        <v>1970.9713199999999</v>
      </c>
      <c r="Y13" s="18">
        <f t="shared" si="1"/>
        <v>98.49636292764833</v>
      </c>
    </row>
    <row r="14" spans="1:25" ht="35.25" customHeight="1" outlineLevel="3">
      <c r="A14" s="22" t="s">
        <v>136</v>
      </c>
      <c r="B14" s="12" t="s">
        <v>6</v>
      </c>
      <c r="C14" s="12" t="s">
        <v>248</v>
      </c>
      <c r="D14" s="12" t="s">
        <v>5</v>
      </c>
      <c r="E14" s="12"/>
      <c r="F14" s="13">
        <f>F15</f>
        <v>2001.06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X14" s="13">
        <f>X15</f>
        <v>1970.9713199999999</v>
      </c>
      <c r="Y14" s="18">
        <f t="shared" si="1"/>
        <v>98.49636292764833</v>
      </c>
    </row>
    <row r="15" spans="1:25" ht="18.75" outlineLevel="4">
      <c r="A15" s="51" t="s">
        <v>135</v>
      </c>
      <c r="B15" s="19" t="s">
        <v>6</v>
      </c>
      <c r="C15" s="19" t="s">
        <v>249</v>
      </c>
      <c r="D15" s="19" t="s">
        <v>5</v>
      </c>
      <c r="E15" s="19"/>
      <c r="F15" s="20">
        <f>F16</f>
        <v>2001.06</v>
      </c>
      <c r="G15" s="7">
        <f aca="true" t="shared" si="3" ref="G15:V15">G17</f>
        <v>1204.8</v>
      </c>
      <c r="H15" s="7">
        <f t="shared" si="3"/>
        <v>1204.8</v>
      </c>
      <c r="I15" s="7">
        <f t="shared" si="3"/>
        <v>1204.8</v>
      </c>
      <c r="J15" s="7">
        <f t="shared" si="3"/>
        <v>1204.8</v>
      </c>
      <c r="K15" s="7">
        <f t="shared" si="3"/>
        <v>1204.8</v>
      </c>
      <c r="L15" s="7">
        <f t="shared" si="3"/>
        <v>1204.8</v>
      </c>
      <c r="M15" s="7">
        <f t="shared" si="3"/>
        <v>1204.8</v>
      </c>
      <c r="N15" s="7">
        <f t="shared" si="3"/>
        <v>1204.8</v>
      </c>
      <c r="O15" s="7">
        <f t="shared" si="3"/>
        <v>1204.8</v>
      </c>
      <c r="P15" s="7">
        <f t="shared" si="3"/>
        <v>1204.8</v>
      </c>
      <c r="Q15" s="7">
        <f t="shared" si="3"/>
        <v>1204.8</v>
      </c>
      <c r="R15" s="7">
        <f t="shared" si="3"/>
        <v>1204.8</v>
      </c>
      <c r="S15" s="7">
        <f t="shared" si="3"/>
        <v>1204.8</v>
      </c>
      <c r="T15" s="7">
        <f t="shared" si="3"/>
        <v>1204.8</v>
      </c>
      <c r="U15" s="7">
        <f t="shared" si="3"/>
        <v>1204.8</v>
      </c>
      <c r="V15" s="7">
        <f t="shared" si="3"/>
        <v>1204.8</v>
      </c>
      <c r="X15" s="20">
        <f>X16</f>
        <v>1970.9713199999999</v>
      </c>
      <c r="Y15" s="18">
        <f t="shared" si="1"/>
        <v>98.49636292764833</v>
      </c>
    </row>
    <row r="16" spans="1:25" ht="31.5" outlineLevel="4">
      <c r="A16" s="5" t="s">
        <v>94</v>
      </c>
      <c r="B16" s="6" t="s">
        <v>6</v>
      </c>
      <c r="C16" s="6" t="s">
        <v>249</v>
      </c>
      <c r="D16" s="6" t="s">
        <v>93</v>
      </c>
      <c r="E16" s="6"/>
      <c r="F16" s="7">
        <f>F17+F18+F19</f>
        <v>2001.06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X16" s="7">
        <f>X17+X18+X19</f>
        <v>1970.9713199999999</v>
      </c>
      <c r="Y16" s="18">
        <f t="shared" si="1"/>
        <v>98.49636292764833</v>
      </c>
    </row>
    <row r="17" spans="1:25" ht="17.25" customHeight="1" outlineLevel="5">
      <c r="A17" s="48" t="s">
        <v>239</v>
      </c>
      <c r="B17" s="49" t="s">
        <v>6</v>
      </c>
      <c r="C17" s="49" t="s">
        <v>249</v>
      </c>
      <c r="D17" s="49" t="s">
        <v>91</v>
      </c>
      <c r="E17" s="49"/>
      <c r="F17" s="50">
        <v>1631.3</v>
      </c>
      <c r="G17" s="7">
        <v>1204.8</v>
      </c>
      <c r="H17" s="7">
        <v>1204.8</v>
      </c>
      <c r="I17" s="7">
        <v>1204.8</v>
      </c>
      <c r="J17" s="7">
        <v>1204.8</v>
      </c>
      <c r="K17" s="7">
        <v>1204.8</v>
      </c>
      <c r="L17" s="7">
        <v>1204.8</v>
      </c>
      <c r="M17" s="7">
        <v>1204.8</v>
      </c>
      <c r="N17" s="7">
        <v>1204.8</v>
      </c>
      <c r="O17" s="7">
        <v>1204.8</v>
      </c>
      <c r="P17" s="7">
        <v>1204.8</v>
      </c>
      <c r="Q17" s="7">
        <v>1204.8</v>
      </c>
      <c r="R17" s="7">
        <v>1204.8</v>
      </c>
      <c r="S17" s="7">
        <v>1204.8</v>
      </c>
      <c r="T17" s="7">
        <v>1204.8</v>
      </c>
      <c r="U17" s="7">
        <v>1204.8</v>
      </c>
      <c r="V17" s="7">
        <v>1204.8</v>
      </c>
      <c r="X17" s="50">
        <v>1630.63495</v>
      </c>
      <c r="Y17" s="18">
        <f t="shared" si="1"/>
        <v>99.9592319009379</v>
      </c>
    </row>
    <row r="18" spans="1:25" ht="34.5" customHeight="1" outlineLevel="5">
      <c r="A18" s="48" t="s">
        <v>244</v>
      </c>
      <c r="B18" s="49" t="s">
        <v>6</v>
      </c>
      <c r="C18" s="49" t="s">
        <v>249</v>
      </c>
      <c r="D18" s="49" t="s">
        <v>92</v>
      </c>
      <c r="E18" s="49"/>
      <c r="F18" s="50">
        <v>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X18" s="50">
        <v>0</v>
      </c>
      <c r="Y18" s="18">
        <v>0</v>
      </c>
    </row>
    <row r="19" spans="1:25" ht="50.25" customHeight="1" outlineLevel="5">
      <c r="A19" s="48" t="s">
        <v>240</v>
      </c>
      <c r="B19" s="49" t="s">
        <v>6</v>
      </c>
      <c r="C19" s="49" t="s">
        <v>249</v>
      </c>
      <c r="D19" s="49" t="s">
        <v>241</v>
      </c>
      <c r="E19" s="49"/>
      <c r="F19" s="50">
        <v>369.76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X19" s="50">
        <v>340.33637</v>
      </c>
      <c r="Y19" s="18">
        <f t="shared" si="1"/>
        <v>92.04250594980527</v>
      </c>
    </row>
    <row r="20" spans="1:25" ht="47.25" customHeight="1" outlineLevel="6">
      <c r="A20" s="8" t="s">
        <v>27</v>
      </c>
      <c r="B20" s="9" t="s">
        <v>19</v>
      </c>
      <c r="C20" s="9" t="s">
        <v>246</v>
      </c>
      <c r="D20" s="9" t="s">
        <v>5</v>
      </c>
      <c r="E20" s="9"/>
      <c r="F20" s="83">
        <f>F21</f>
        <v>3534.30988</v>
      </c>
      <c r="G20" s="10" t="e">
        <f aca="true" t="shared" si="4" ref="G20:V20">G21</f>
        <v>#REF!</v>
      </c>
      <c r="H20" s="10" t="e">
        <f t="shared" si="4"/>
        <v>#REF!</v>
      </c>
      <c r="I20" s="10" t="e">
        <f t="shared" si="4"/>
        <v>#REF!</v>
      </c>
      <c r="J20" s="10" t="e">
        <f t="shared" si="4"/>
        <v>#REF!</v>
      </c>
      <c r="K20" s="10" t="e">
        <f t="shared" si="4"/>
        <v>#REF!</v>
      </c>
      <c r="L20" s="10" t="e">
        <f t="shared" si="4"/>
        <v>#REF!</v>
      </c>
      <c r="M20" s="10" t="e">
        <f t="shared" si="4"/>
        <v>#REF!</v>
      </c>
      <c r="N20" s="10" t="e">
        <f t="shared" si="4"/>
        <v>#REF!</v>
      </c>
      <c r="O20" s="10" t="e">
        <f t="shared" si="4"/>
        <v>#REF!</v>
      </c>
      <c r="P20" s="10" t="e">
        <f t="shared" si="4"/>
        <v>#REF!</v>
      </c>
      <c r="Q20" s="10" t="e">
        <f t="shared" si="4"/>
        <v>#REF!</v>
      </c>
      <c r="R20" s="10" t="e">
        <f t="shared" si="4"/>
        <v>#REF!</v>
      </c>
      <c r="S20" s="10" t="e">
        <f t="shared" si="4"/>
        <v>#REF!</v>
      </c>
      <c r="T20" s="10" t="e">
        <f t="shared" si="4"/>
        <v>#REF!</v>
      </c>
      <c r="U20" s="10" t="e">
        <f t="shared" si="4"/>
        <v>#REF!</v>
      </c>
      <c r="V20" s="10" t="e">
        <f t="shared" si="4"/>
        <v>#REF!</v>
      </c>
      <c r="X20" s="83">
        <f>X21</f>
        <v>3480.1467</v>
      </c>
      <c r="Y20" s="18">
        <f t="shared" si="1"/>
        <v>98.46750336447579</v>
      </c>
    </row>
    <row r="21" spans="1:25" s="29" customFormat="1" ht="33" customHeight="1" outlineLevel="6">
      <c r="A21" s="22" t="s">
        <v>134</v>
      </c>
      <c r="B21" s="12" t="s">
        <v>19</v>
      </c>
      <c r="C21" s="12" t="s">
        <v>247</v>
      </c>
      <c r="D21" s="12" t="s">
        <v>5</v>
      </c>
      <c r="E21" s="12"/>
      <c r="F21" s="89">
        <f>F22</f>
        <v>3534.30988</v>
      </c>
      <c r="G21" s="13" t="e">
        <f>G23+#REF!+G34</f>
        <v>#REF!</v>
      </c>
      <c r="H21" s="13" t="e">
        <f>H23+#REF!+H34</f>
        <v>#REF!</v>
      </c>
      <c r="I21" s="13" t="e">
        <f>I23+#REF!+I34</f>
        <v>#REF!</v>
      </c>
      <c r="J21" s="13" t="e">
        <f>J23+#REF!+J34</f>
        <v>#REF!</v>
      </c>
      <c r="K21" s="13" t="e">
        <f>K23+#REF!+K34</f>
        <v>#REF!</v>
      </c>
      <c r="L21" s="13" t="e">
        <f>L23+#REF!+L34</f>
        <v>#REF!</v>
      </c>
      <c r="M21" s="13" t="e">
        <f>M23+#REF!+M34</f>
        <v>#REF!</v>
      </c>
      <c r="N21" s="13" t="e">
        <f>N23+#REF!+N34</f>
        <v>#REF!</v>
      </c>
      <c r="O21" s="13" t="e">
        <f>O23+#REF!+O34</f>
        <v>#REF!</v>
      </c>
      <c r="P21" s="13" t="e">
        <f>P23+#REF!+P34</f>
        <v>#REF!</v>
      </c>
      <c r="Q21" s="13" t="e">
        <f>Q23+#REF!+Q34</f>
        <v>#REF!</v>
      </c>
      <c r="R21" s="13" t="e">
        <f>R23+#REF!+R34</f>
        <v>#REF!</v>
      </c>
      <c r="S21" s="13" t="e">
        <f>S23+#REF!+S34</f>
        <v>#REF!</v>
      </c>
      <c r="T21" s="13" t="e">
        <f>T23+#REF!+T34</f>
        <v>#REF!</v>
      </c>
      <c r="U21" s="13" t="e">
        <f>U23+#REF!+U34</f>
        <v>#REF!</v>
      </c>
      <c r="V21" s="13" t="e">
        <f>V23+#REF!+V34</f>
        <v>#REF!</v>
      </c>
      <c r="X21" s="89">
        <f>X22</f>
        <v>3480.1467</v>
      </c>
      <c r="Y21" s="18">
        <f t="shared" si="1"/>
        <v>98.46750336447579</v>
      </c>
    </row>
    <row r="22" spans="1:25" s="29" customFormat="1" ht="36" customHeight="1" outlineLevel="6">
      <c r="A22" s="22" t="s">
        <v>136</v>
      </c>
      <c r="B22" s="12" t="s">
        <v>19</v>
      </c>
      <c r="C22" s="12" t="s">
        <v>248</v>
      </c>
      <c r="D22" s="12" t="s">
        <v>5</v>
      </c>
      <c r="E22" s="12"/>
      <c r="F22" s="89">
        <f>F23+F34+F40</f>
        <v>3534.30988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X22" s="89">
        <f>X23+X34+X40</f>
        <v>3480.1467</v>
      </c>
      <c r="Y22" s="18">
        <f t="shared" si="1"/>
        <v>98.46750336447579</v>
      </c>
    </row>
    <row r="23" spans="1:25" s="29" customFormat="1" ht="47.25" outlineLevel="6">
      <c r="A23" s="52" t="s">
        <v>200</v>
      </c>
      <c r="B23" s="19" t="s">
        <v>19</v>
      </c>
      <c r="C23" s="19" t="s">
        <v>250</v>
      </c>
      <c r="D23" s="19" t="s">
        <v>5</v>
      </c>
      <c r="E23" s="19"/>
      <c r="F23" s="85">
        <f>F24+F28+F31</f>
        <v>1816.5589899999998</v>
      </c>
      <c r="G23" s="7">
        <f aca="true" t="shared" si="5" ref="G23:V23">G26</f>
        <v>2414.5</v>
      </c>
      <c r="H23" s="7">
        <f t="shared" si="5"/>
        <v>2414.5</v>
      </c>
      <c r="I23" s="7">
        <f t="shared" si="5"/>
        <v>2414.5</v>
      </c>
      <c r="J23" s="7">
        <f t="shared" si="5"/>
        <v>2414.5</v>
      </c>
      <c r="K23" s="7">
        <f t="shared" si="5"/>
        <v>2414.5</v>
      </c>
      <c r="L23" s="7">
        <f t="shared" si="5"/>
        <v>2414.5</v>
      </c>
      <c r="M23" s="7">
        <f t="shared" si="5"/>
        <v>2414.5</v>
      </c>
      <c r="N23" s="7">
        <f t="shared" si="5"/>
        <v>2414.5</v>
      </c>
      <c r="O23" s="7">
        <f t="shared" si="5"/>
        <v>2414.5</v>
      </c>
      <c r="P23" s="7">
        <f t="shared" si="5"/>
        <v>2414.5</v>
      </c>
      <c r="Q23" s="7">
        <f t="shared" si="5"/>
        <v>2414.5</v>
      </c>
      <c r="R23" s="7">
        <f t="shared" si="5"/>
        <v>2414.5</v>
      </c>
      <c r="S23" s="7">
        <f t="shared" si="5"/>
        <v>2414.5</v>
      </c>
      <c r="T23" s="7">
        <f t="shared" si="5"/>
        <v>2414.5</v>
      </c>
      <c r="U23" s="7">
        <f t="shared" si="5"/>
        <v>2414.5</v>
      </c>
      <c r="V23" s="7">
        <f t="shared" si="5"/>
        <v>2414.5</v>
      </c>
      <c r="X23" s="85">
        <f>X24+X28+X31</f>
        <v>1774.05335</v>
      </c>
      <c r="Y23" s="18">
        <f t="shared" si="1"/>
        <v>97.6601013105553</v>
      </c>
    </row>
    <row r="24" spans="1:25" s="29" customFormat="1" ht="31.5" outlineLevel="6">
      <c r="A24" s="5" t="s">
        <v>94</v>
      </c>
      <c r="B24" s="6" t="s">
        <v>19</v>
      </c>
      <c r="C24" s="6" t="s">
        <v>250</v>
      </c>
      <c r="D24" s="6" t="s">
        <v>93</v>
      </c>
      <c r="E24" s="6"/>
      <c r="F24" s="86">
        <f>F25+F26+F27</f>
        <v>1735.9353899999999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X24" s="86">
        <f>X25+X26+X27</f>
        <v>1693.42975</v>
      </c>
      <c r="Y24" s="18">
        <f t="shared" si="1"/>
        <v>97.55142730283298</v>
      </c>
    </row>
    <row r="25" spans="1:25" s="29" customFormat="1" ht="31.5" outlineLevel="6">
      <c r="A25" s="48" t="s">
        <v>239</v>
      </c>
      <c r="B25" s="49" t="s">
        <v>19</v>
      </c>
      <c r="C25" s="49" t="s">
        <v>250</v>
      </c>
      <c r="D25" s="49" t="s">
        <v>91</v>
      </c>
      <c r="E25" s="49"/>
      <c r="F25" s="87">
        <v>1259.55334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X25" s="87">
        <v>1259.55334</v>
      </c>
      <c r="Y25" s="18">
        <f t="shared" si="1"/>
        <v>100</v>
      </c>
    </row>
    <row r="26" spans="1:25" s="29" customFormat="1" ht="31.5" outlineLevel="6">
      <c r="A26" s="48" t="s">
        <v>244</v>
      </c>
      <c r="B26" s="49" t="s">
        <v>19</v>
      </c>
      <c r="C26" s="49" t="s">
        <v>250</v>
      </c>
      <c r="D26" s="49" t="s">
        <v>92</v>
      </c>
      <c r="E26" s="49"/>
      <c r="F26" s="87">
        <v>0</v>
      </c>
      <c r="G26" s="7">
        <v>2414.5</v>
      </c>
      <c r="H26" s="7">
        <v>2414.5</v>
      </c>
      <c r="I26" s="7">
        <v>2414.5</v>
      </c>
      <c r="J26" s="7">
        <v>2414.5</v>
      </c>
      <c r="K26" s="7">
        <v>2414.5</v>
      </c>
      <c r="L26" s="7">
        <v>2414.5</v>
      </c>
      <c r="M26" s="7">
        <v>2414.5</v>
      </c>
      <c r="N26" s="7">
        <v>2414.5</v>
      </c>
      <c r="O26" s="7">
        <v>2414.5</v>
      </c>
      <c r="P26" s="7">
        <v>2414.5</v>
      </c>
      <c r="Q26" s="7">
        <v>2414.5</v>
      </c>
      <c r="R26" s="7">
        <v>2414.5</v>
      </c>
      <c r="S26" s="7">
        <v>2414.5</v>
      </c>
      <c r="T26" s="7">
        <v>2414.5</v>
      </c>
      <c r="U26" s="7">
        <v>2414.5</v>
      </c>
      <c r="V26" s="7">
        <v>2414.5</v>
      </c>
      <c r="X26" s="87">
        <v>0</v>
      </c>
      <c r="Y26" s="18">
        <v>0</v>
      </c>
    </row>
    <row r="27" spans="1:25" s="29" customFormat="1" ht="47.25" outlineLevel="6">
      <c r="A27" s="48" t="s">
        <v>240</v>
      </c>
      <c r="B27" s="49" t="s">
        <v>19</v>
      </c>
      <c r="C27" s="49" t="s">
        <v>250</v>
      </c>
      <c r="D27" s="49" t="s">
        <v>241</v>
      </c>
      <c r="E27" s="49"/>
      <c r="F27" s="87">
        <v>476.38205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X27" s="87">
        <v>433.87641</v>
      </c>
      <c r="Y27" s="18">
        <f t="shared" si="1"/>
        <v>91.0774052044992</v>
      </c>
    </row>
    <row r="28" spans="1:25" s="29" customFormat="1" ht="20.25" customHeight="1" outlineLevel="6">
      <c r="A28" s="5" t="s">
        <v>400</v>
      </c>
      <c r="B28" s="6" t="s">
        <v>19</v>
      </c>
      <c r="C28" s="6" t="s">
        <v>250</v>
      </c>
      <c r="D28" s="6" t="s">
        <v>399</v>
      </c>
      <c r="E28" s="6"/>
      <c r="F28" s="86">
        <f>F29+F30</f>
        <v>76.5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X28" s="86">
        <f>X29+X30</f>
        <v>76.5</v>
      </c>
      <c r="Y28" s="18">
        <f t="shared" si="1"/>
        <v>100</v>
      </c>
    </row>
    <row r="29" spans="1:25" s="29" customFormat="1" ht="28.5" customHeight="1" outlineLevel="6">
      <c r="A29" s="48" t="s">
        <v>402</v>
      </c>
      <c r="B29" s="49" t="s">
        <v>19</v>
      </c>
      <c r="C29" s="49" t="s">
        <v>250</v>
      </c>
      <c r="D29" s="49" t="s">
        <v>401</v>
      </c>
      <c r="E29" s="49"/>
      <c r="F29" s="87">
        <v>76.5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X29" s="87">
        <v>76.5</v>
      </c>
      <c r="Y29" s="18">
        <f t="shared" si="1"/>
        <v>100</v>
      </c>
    </row>
    <row r="30" spans="1:25" s="29" customFormat="1" ht="30.75" customHeight="1" outlineLevel="6">
      <c r="A30" s="48" t="s">
        <v>226</v>
      </c>
      <c r="B30" s="49" t="s">
        <v>19</v>
      </c>
      <c r="C30" s="49" t="s">
        <v>250</v>
      </c>
      <c r="D30" s="49" t="s">
        <v>221</v>
      </c>
      <c r="E30" s="49"/>
      <c r="F30" s="87">
        <v>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X30" s="87">
        <v>0</v>
      </c>
      <c r="Y30" s="18">
        <v>0</v>
      </c>
    </row>
    <row r="31" spans="1:25" s="29" customFormat="1" ht="18.75" outlineLevel="6">
      <c r="A31" s="5" t="s">
        <v>99</v>
      </c>
      <c r="B31" s="6" t="s">
        <v>19</v>
      </c>
      <c r="C31" s="6" t="s">
        <v>250</v>
      </c>
      <c r="D31" s="6" t="s">
        <v>100</v>
      </c>
      <c r="E31" s="6"/>
      <c r="F31" s="86">
        <f>F32+F33</f>
        <v>4.1236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X31" s="86">
        <f>X32+X33</f>
        <v>4.1236</v>
      </c>
      <c r="Y31" s="18">
        <f t="shared" si="1"/>
        <v>100</v>
      </c>
    </row>
    <row r="32" spans="1:25" s="29" customFormat="1" ht="21.75" customHeight="1" outlineLevel="6">
      <c r="A32" s="48" t="s">
        <v>101</v>
      </c>
      <c r="B32" s="49" t="s">
        <v>19</v>
      </c>
      <c r="C32" s="49" t="s">
        <v>250</v>
      </c>
      <c r="D32" s="49" t="s">
        <v>103</v>
      </c>
      <c r="E32" s="49"/>
      <c r="F32" s="87">
        <v>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X32" s="87">
        <v>0</v>
      </c>
      <c r="Y32" s="18">
        <v>0</v>
      </c>
    </row>
    <row r="33" spans="1:25" s="29" customFormat="1" ht="18.75" outlineLevel="6">
      <c r="A33" s="48" t="s">
        <v>102</v>
      </c>
      <c r="B33" s="49" t="s">
        <v>19</v>
      </c>
      <c r="C33" s="49" t="s">
        <v>250</v>
      </c>
      <c r="D33" s="49" t="s">
        <v>104</v>
      </c>
      <c r="E33" s="49"/>
      <c r="F33" s="87">
        <v>4.1236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X33" s="87">
        <v>4.1236</v>
      </c>
      <c r="Y33" s="18">
        <f t="shared" si="1"/>
        <v>100</v>
      </c>
    </row>
    <row r="34" spans="1:25" s="27" customFormat="1" ht="31.5" customHeight="1" outlineLevel="6">
      <c r="A34" s="51" t="s">
        <v>201</v>
      </c>
      <c r="B34" s="19" t="s">
        <v>19</v>
      </c>
      <c r="C34" s="19" t="s">
        <v>251</v>
      </c>
      <c r="D34" s="19" t="s">
        <v>5</v>
      </c>
      <c r="E34" s="19"/>
      <c r="F34" s="85">
        <f>F35</f>
        <v>1704.09345</v>
      </c>
      <c r="G34" s="7" t="e">
        <f>#REF!</f>
        <v>#REF!</v>
      </c>
      <c r="H34" s="7" t="e">
        <f>#REF!</f>
        <v>#REF!</v>
      </c>
      <c r="I34" s="7" t="e">
        <f>#REF!</f>
        <v>#REF!</v>
      </c>
      <c r="J34" s="7" t="e">
        <f>#REF!</f>
        <v>#REF!</v>
      </c>
      <c r="K34" s="7" t="e">
        <f>#REF!</f>
        <v>#REF!</v>
      </c>
      <c r="L34" s="7" t="e">
        <f>#REF!</f>
        <v>#REF!</v>
      </c>
      <c r="M34" s="7" t="e">
        <f>#REF!</f>
        <v>#REF!</v>
      </c>
      <c r="N34" s="7" t="e">
        <f>#REF!</f>
        <v>#REF!</v>
      </c>
      <c r="O34" s="7" t="e">
        <f>#REF!</f>
        <v>#REF!</v>
      </c>
      <c r="P34" s="7" t="e">
        <f>#REF!</f>
        <v>#REF!</v>
      </c>
      <c r="Q34" s="7" t="e">
        <f>#REF!</f>
        <v>#REF!</v>
      </c>
      <c r="R34" s="7" t="e">
        <f>#REF!</f>
        <v>#REF!</v>
      </c>
      <c r="S34" s="7" t="e">
        <f>#REF!</f>
        <v>#REF!</v>
      </c>
      <c r="T34" s="7" t="e">
        <f>#REF!</f>
        <v>#REF!</v>
      </c>
      <c r="U34" s="7" t="e">
        <f>#REF!</f>
        <v>#REF!</v>
      </c>
      <c r="V34" s="7" t="e">
        <f>#REF!</f>
        <v>#REF!</v>
      </c>
      <c r="X34" s="85">
        <f>X35</f>
        <v>1688.41919</v>
      </c>
      <c r="Y34" s="18">
        <f t="shared" si="1"/>
        <v>99.0801995043171</v>
      </c>
    </row>
    <row r="35" spans="1:25" s="27" customFormat="1" ht="31.5" customHeight="1" outlineLevel="6">
      <c r="A35" s="5" t="s">
        <v>94</v>
      </c>
      <c r="B35" s="6" t="s">
        <v>19</v>
      </c>
      <c r="C35" s="6" t="s">
        <v>251</v>
      </c>
      <c r="D35" s="6" t="s">
        <v>93</v>
      </c>
      <c r="E35" s="6"/>
      <c r="F35" s="86">
        <f>F36+F37+F38+F39</f>
        <v>1704.09345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X35" s="86">
        <f>X36+X37+X38+X39</f>
        <v>1688.41919</v>
      </c>
      <c r="Y35" s="18">
        <f t="shared" si="1"/>
        <v>99.0801995043171</v>
      </c>
    </row>
    <row r="36" spans="1:25" s="27" customFormat="1" ht="31.5" customHeight="1" outlineLevel="6">
      <c r="A36" s="48" t="s">
        <v>239</v>
      </c>
      <c r="B36" s="49" t="s">
        <v>19</v>
      </c>
      <c r="C36" s="49" t="s">
        <v>251</v>
      </c>
      <c r="D36" s="49" t="s">
        <v>91</v>
      </c>
      <c r="E36" s="49"/>
      <c r="F36" s="87">
        <v>1223.54853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X36" s="87">
        <v>1223.54853</v>
      </c>
      <c r="Y36" s="18">
        <f t="shared" si="1"/>
        <v>100</v>
      </c>
    </row>
    <row r="37" spans="1:25" s="27" customFormat="1" ht="31.5" customHeight="1" outlineLevel="6">
      <c r="A37" s="48" t="s">
        <v>244</v>
      </c>
      <c r="B37" s="49" t="s">
        <v>19</v>
      </c>
      <c r="C37" s="49" t="s">
        <v>251</v>
      </c>
      <c r="D37" s="49" t="s">
        <v>92</v>
      </c>
      <c r="E37" s="49"/>
      <c r="F37" s="87">
        <v>0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X37" s="87">
        <v>0</v>
      </c>
      <c r="Y37" s="18">
        <v>0</v>
      </c>
    </row>
    <row r="38" spans="1:25" s="27" customFormat="1" ht="64.5" customHeight="1" outlineLevel="6">
      <c r="A38" s="48" t="s">
        <v>364</v>
      </c>
      <c r="B38" s="49" t="s">
        <v>19</v>
      </c>
      <c r="C38" s="49" t="s">
        <v>251</v>
      </c>
      <c r="D38" s="49" t="s">
        <v>363</v>
      </c>
      <c r="E38" s="49"/>
      <c r="F38" s="87">
        <v>174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X38" s="87">
        <v>174</v>
      </c>
      <c r="Y38" s="18">
        <f t="shared" si="1"/>
        <v>100</v>
      </c>
    </row>
    <row r="39" spans="1:25" s="27" customFormat="1" ht="31.5" customHeight="1" outlineLevel="6">
      <c r="A39" s="48" t="s">
        <v>240</v>
      </c>
      <c r="B39" s="49" t="s">
        <v>19</v>
      </c>
      <c r="C39" s="49" t="s">
        <v>251</v>
      </c>
      <c r="D39" s="49" t="s">
        <v>241</v>
      </c>
      <c r="E39" s="49"/>
      <c r="F39" s="87">
        <v>306.54492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X39" s="87">
        <v>290.87066</v>
      </c>
      <c r="Y39" s="18">
        <f t="shared" si="1"/>
        <v>94.88679831980252</v>
      </c>
    </row>
    <row r="40" spans="1:25" s="27" customFormat="1" ht="18.75" outlineLevel="6">
      <c r="A40" s="51" t="s">
        <v>139</v>
      </c>
      <c r="B40" s="19" t="s">
        <v>19</v>
      </c>
      <c r="C40" s="19" t="s">
        <v>252</v>
      </c>
      <c r="D40" s="19" t="s">
        <v>5</v>
      </c>
      <c r="E40" s="19"/>
      <c r="F40" s="85">
        <f>F41</f>
        <v>13.65744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X40" s="85">
        <f>X41</f>
        <v>17.67416</v>
      </c>
      <c r="Y40" s="18">
        <f t="shared" si="1"/>
        <v>129.41048981361075</v>
      </c>
    </row>
    <row r="41" spans="1:25" s="27" customFormat="1" ht="18.75" outlineLevel="6">
      <c r="A41" s="5" t="s">
        <v>360</v>
      </c>
      <c r="B41" s="6" t="s">
        <v>19</v>
      </c>
      <c r="C41" s="6" t="s">
        <v>252</v>
      </c>
      <c r="D41" s="6" t="s">
        <v>359</v>
      </c>
      <c r="E41" s="6"/>
      <c r="F41" s="86">
        <v>13.65744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X41" s="86">
        <v>17.67416</v>
      </c>
      <c r="Y41" s="18">
        <f t="shared" si="1"/>
        <v>129.41048981361075</v>
      </c>
    </row>
    <row r="42" spans="1:25" s="27" customFormat="1" ht="49.5" customHeight="1" outlineLevel="3">
      <c r="A42" s="8" t="s">
        <v>28</v>
      </c>
      <c r="B42" s="9" t="s">
        <v>7</v>
      </c>
      <c r="C42" s="9" t="s">
        <v>246</v>
      </c>
      <c r="D42" s="9" t="s">
        <v>5</v>
      </c>
      <c r="E42" s="9"/>
      <c r="F42" s="10">
        <f>F43</f>
        <v>7315.811</v>
      </c>
      <c r="G42" s="10">
        <f aca="true" t="shared" si="6" ref="G42:V45">G43</f>
        <v>8918.7</v>
      </c>
      <c r="H42" s="10">
        <f t="shared" si="6"/>
        <v>8918.7</v>
      </c>
      <c r="I42" s="10">
        <f t="shared" si="6"/>
        <v>8918.7</v>
      </c>
      <c r="J42" s="10">
        <f t="shared" si="6"/>
        <v>8918.7</v>
      </c>
      <c r="K42" s="10">
        <f t="shared" si="6"/>
        <v>8918.7</v>
      </c>
      <c r="L42" s="10">
        <f t="shared" si="6"/>
        <v>8918.7</v>
      </c>
      <c r="M42" s="10">
        <f t="shared" si="6"/>
        <v>8918.7</v>
      </c>
      <c r="N42" s="10">
        <f t="shared" si="6"/>
        <v>8918.7</v>
      </c>
      <c r="O42" s="10">
        <f t="shared" si="6"/>
        <v>8918.7</v>
      </c>
      <c r="P42" s="10">
        <f t="shared" si="6"/>
        <v>8918.7</v>
      </c>
      <c r="Q42" s="10">
        <f t="shared" si="6"/>
        <v>8918.7</v>
      </c>
      <c r="R42" s="10">
        <f t="shared" si="6"/>
        <v>8918.7</v>
      </c>
      <c r="S42" s="10">
        <f t="shared" si="6"/>
        <v>8918.7</v>
      </c>
      <c r="T42" s="10">
        <f t="shared" si="6"/>
        <v>8918.7</v>
      </c>
      <c r="U42" s="10">
        <f t="shared" si="6"/>
        <v>8918.7</v>
      </c>
      <c r="V42" s="10">
        <f t="shared" si="6"/>
        <v>8918.7</v>
      </c>
      <c r="X42" s="10">
        <f>X43</f>
        <v>7107.31205</v>
      </c>
      <c r="Y42" s="18">
        <f t="shared" si="1"/>
        <v>97.15002273842231</v>
      </c>
    </row>
    <row r="43" spans="1:25" s="27" customFormat="1" ht="33.75" customHeight="1" outlineLevel="3">
      <c r="A43" s="22" t="s">
        <v>134</v>
      </c>
      <c r="B43" s="12" t="s">
        <v>7</v>
      </c>
      <c r="C43" s="12" t="s">
        <v>247</v>
      </c>
      <c r="D43" s="12" t="s">
        <v>5</v>
      </c>
      <c r="E43" s="12"/>
      <c r="F43" s="13">
        <f>F44</f>
        <v>7315.811</v>
      </c>
      <c r="G43" s="13">
        <f aca="true" t="shared" si="7" ref="G43:V43">G45</f>
        <v>8918.7</v>
      </c>
      <c r="H43" s="13">
        <f t="shared" si="7"/>
        <v>8918.7</v>
      </c>
      <c r="I43" s="13">
        <f t="shared" si="7"/>
        <v>8918.7</v>
      </c>
      <c r="J43" s="13">
        <f t="shared" si="7"/>
        <v>8918.7</v>
      </c>
      <c r="K43" s="13">
        <f t="shared" si="7"/>
        <v>8918.7</v>
      </c>
      <c r="L43" s="13">
        <f t="shared" si="7"/>
        <v>8918.7</v>
      </c>
      <c r="M43" s="13">
        <f t="shared" si="7"/>
        <v>8918.7</v>
      </c>
      <c r="N43" s="13">
        <f t="shared" si="7"/>
        <v>8918.7</v>
      </c>
      <c r="O43" s="13">
        <f t="shared" si="7"/>
        <v>8918.7</v>
      </c>
      <c r="P43" s="13">
        <f t="shared" si="7"/>
        <v>8918.7</v>
      </c>
      <c r="Q43" s="13">
        <f t="shared" si="7"/>
        <v>8918.7</v>
      </c>
      <c r="R43" s="13">
        <f t="shared" si="7"/>
        <v>8918.7</v>
      </c>
      <c r="S43" s="13">
        <f t="shared" si="7"/>
        <v>8918.7</v>
      </c>
      <c r="T43" s="13">
        <f t="shared" si="7"/>
        <v>8918.7</v>
      </c>
      <c r="U43" s="13">
        <f t="shared" si="7"/>
        <v>8918.7</v>
      </c>
      <c r="V43" s="13">
        <f t="shared" si="7"/>
        <v>8918.7</v>
      </c>
      <c r="X43" s="13">
        <f>X44</f>
        <v>7107.31205</v>
      </c>
      <c r="Y43" s="18">
        <f t="shared" si="1"/>
        <v>97.15002273842231</v>
      </c>
    </row>
    <row r="44" spans="1:25" s="27" customFormat="1" ht="37.5" customHeight="1" outlineLevel="3">
      <c r="A44" s="22" t="s">
        <v>136</v>
      </c>
      <c r="B44" s="12" t="s">
        <v>7</v>
      </c>
      <c r="C44" s="12" t="s">
        <v>248</v>
      </c>
      <c r="D44" s="12" t="s">
        <v>5</v>
      </c>
      <c r="E44" s="12"/>
      <c r="F44" s="13">
        <f>F45</f>
        <v>7315.811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X44" s="13">
        <f>X45</f>
        <v>7107.31205</v>
      </c>
      <c r="Y44" s="18">
        <f t="shared" si="1"/>
        <v>97.15002273842231</v>
      </c>
    </row>
    <row r="45" spans="1:25" s="27" customFormat="1" ht="47.25" outlineLevel="4">
      <c r="A45" s="52" t="s">
        <v>200</v>
      </c>
      <c r="B45" s="19" t="s">
        <v>7</v>
      </c>
      <c r="C45" s="19" t="s">
        <v>250</v>
      </c>
      <c r="D45" s="19" t="s">
        <v>5</v>
      </c>
      <c r="E45" s="19"/>
      <c r="F45" s="20">
        <f>F46+F50+F52</f>
        <v>7315.811</v>
      </c>
      <c r="G45" s="7">
        <f t="shared" si="6"/>
        <v>8918.7</v>
      </c>
      <c r="H45" s="7">
        <f t="shared" si="6"/>
        <v>8918.7</v>
      </c>
      <c r="I45" s="7">
        <f t="shared" si="6"/>
        <v>8918.7</v>
      </c>
      <c r="J45" s="7">
        <f t="shared" si="6"/>
        <v>8918.7</v>
      </c>
      <c r="K45" s="7">
        <f t="shared" si="6"/>
        <v>8918.7</v>
      </c>
      <c r="L45" s="7">
        <f t="shared" si="6"/>
        <v>8918.7</v>
      </c>
      <c r="M45" s="7">
        <f t="shared" si="6"/>
        <v>8918.7</v>
      </c>
      <c r="N45" s="7">
        <f t="shared" si="6"/>
        <v>8918.7</v>
      </c>
      <c r="O45" s="7">
        <f t="shared" si="6"/>
        <v>8918.7</v>
      </c>
      <c r="P45" s="7">
        <f t="shared" si="6"/>
        <v>8918.7</v>
      </c>
      <c r="Q45" s="7">
        <f t="shared" si="6"/>
        <v>8918.7</v>
      </c>
      <c r="R45" s="7">
        <f t="shared" si="6"/>
        <v>8918.7</v>
      </c>
      <c r="S45" s="7">
        <f t="shared" si="6"/>
        <v>8918.7</v>
      </c>
      <c r="T45" s="7">
        <f t="shared" si="6"/>
        <v>8918.7</v>
      </c>
      <c r="U45" s="7">
        <f t="shared" si="6"/>
        <v>8918.7</v>
      </c>
      <c r="V45" s="7">
        <f t="shared" si="6"/>
        <v>8918.7</v>
      </c>
      <c r="X45" s="20">
        <f>X46+X50+X52</f>
        <v>7107.31205</v>
      </c>
      <c r="Y45" s="18">
        <f t="shared" si="1"/>
        <v>97.15002273842231</v>
      </c>
    </row>
    <row r="46" spans="1:25" s="27" customFormat="1" ht="31.5" outlineLevel="5">
      <c r="A46" s="5" t="s">
        <v>94</v>
      </c>
      <c r="B46" s="6" t="s">
        <v>7</v>
      </c>
      <c r="C46" s="6" t="s">
        <v>250</v>
      </c>
      <c r="D46" s="6" t="s">
        <v>93</v>
      </c>
      <c r="E46" s="6"/>
      <c r="F46" s="7">
        <f>F47+F48+F49</f>
        <v>7131.406</v>
      </c>
      <c r="G46" s="7">
        <v>8918.7</v>
      </c>
      <c r="H46" s="7">
        <v>8918.7</v>
      </c>
      <c r="I46" s="7">
        <v>8918.7</v>
      </c>
      <c r="J46" s="7">
        <v>8918.7</v>
      </c>
      <c r="K46" s="7">
        <v>8918.7</v>
      </c>
      <c r="L46" s="7">
        <v>8918.7</v>
      </c>
      <c r="M46" s="7">
        <v>8918.7</v>
      </c>
      <c r="N46" s="7">
        <v>8918.7</v>
      </c>
      <c r="O46" s="7">
        <v>8918.7</v>
      </c>
      <c r="P46" s="7">
        <v>8918.7</v>
      </c>
      <c r="Q46" s="7">
        <v>8918.7</v>
      </c>
      <c r="R46" s="7">
        <v>8918.7</v>
      </c>
      <c r="S46" s="7">
        <v>8918.7</v>
      </c>
      <c r="T46" s="7">
        <v>8918.7</v>
      </c>
      <c r="U46" s="7">
        <v>8918.7</v>
      </c>
      <c r="V46" s="7">
        <v>8918.7</v>
      </c>
      <c r="X46" s="7">
        <f>X47+X48+X49</f>
        <v>6926.295190000001</v>
      </c>
      <c r="Y46" s="18">
        <f t="shared" si="1"/>
        <v>97.12383771166586</v>
      </c>
    </row>
    <row r="47" spans="1:25" s="27" customFormat="1" ht="31.5" outlineLevel="5">
      <c r="A47" s="48" t="s">
        <v>239</v>
      </c>
      <c r="B47" s="49" t="s">
        <v>7</v>
      </c>
      <c r="C47" s="49" t="s">
        <v>250</v>
      </c>
      <c r="D47" s="49" t="s">
        <v>91</v>
      </c>
      <c r="E47" s="49"/>
      <c r="F47" s="50">
        <v>5185.69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X47" s="50">
        <v>5129.70614</v>
      </c>
      <c r="Y47" s="18">
        <f t="shared" si="1"/>
        <v>98.92041637660563</v>
      </c>
    </row>
    <row r="48" spans="1:25" s="27" customFormat="1" ht="31.5" outlineLevel="5">
      <c r="A48" s="48" t="s">
        <v>244</v>
      </c>
      <c r="B48" s="49" t="s">
        <v>7</v>
      </c>
      <c r="C48" s="49" t="s">
        <v>250</v>
      </c>
      <c r="D48" s="49" t="s">
        <v>92</v>
      </c>
      <c r="E48" s="49"/>
      <c r="F48" s="50">
        <v>7.676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X48" s="50">
        <v>7.4186</v>
      </c>
      <c r="Y48" s="18">
        <f t="shared" si="1"/>
        <v>96.64669098488795</v>
      </c>
    </row>
    <row r="49" spans="1:25" s="27" customFormat="1" ht="47.25" outlineLevel="5">
      <c r="A49" s="48" t="s">
        <v>240</v>
      </c>
      <c r="B49" s="49" t="s">
        <v>7</v>
      </c>
      <c r="C49" s="49" t="s">
        <v>250</v>
      </c>
      <c r="D49" s="49" t="s">
        <v>241</v>
      </c>
      <c r="E49" s="49"/>
      <c r="F49" s="50">
        <v>1938.04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X49" s="50">
        <v>1789.17045</v>
      </c>
      <c r="Y49" s="18">
        <f t="shared" si="1"/>
        <v>92.31855121669315</v>
      </c>
    </row>
    <row r="50" spans="1:25" s="27" customFormat="1" ht="18.75" outlineLevel="5">
      <c r="A50" s="5" t="s">
        <v>95</v>
      </c>
      <c r="B50" s="6" t="s">
        <v>7</v>
      </c>
      <c r="C50" s="6" t="s">
        <v>250</v>
      </c>
      <c r="D50" s="6" t="s">
        <v>96</v>
      </c>
      <c r="E50" s="6"/>
      <c r="F50" s="7">
        <f>F51</f>
        <v>0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X50" s="7">
        <f>X51</f>
        <v>0</v>
      </c>
      <c r="Y50" s="18">
        <v>0</v>
      </c>
    </row>
    <row r="51" spans="1:25" s="27" customFormat="1" ht="31.5" outlineLevel="5">
      <c r="A51" s="48" t="s">
        <v>97</v>
      </c>
      <c r="B51" s="49" t="s">
        <v>7</v>
      </c>
      <c r="C51" s="49" t="s">
        <v>250</v>
      </c>
      <c r="D51" s="49" t="s">
        <v>98</v>
      </c>
      <c r="E51" s="49"/>
      <c r="F51" s="50">
        <v>0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X51" s="50">
        <v>0</v>
      </c>
      <c r="Y51" s="18">
        <v>0</v>
      </c>
    </row>
    <row r="52" spans="1:25" s="27" customFormat="1" ht="18.75" outlineLevel="5">
      <c r="A52" s="5" t="s">
        <v>99</v>
      </c>
      <c r="B52" s="6" t="s">
        <v>7</v>
      </c>
      <c r="C52" s="6" t="s">
        <v>250</v>
      </c>
      <c r="D52" s="6" t="s">
        <v>100</v>
      </c>
      <c r="E52" s="6"/>
      <c r="F52" s="7">
        <f>F53+F54+F55</f>
        <v>184.40500000000003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X52" s="7">
        <f>X53+X54+X55</f>
        <v>181.01686</v>
      </c>
      <c r="Y52" s="18">
        <f t="shared" si="1"/>
        <v>98.16266370217727</v>
      </c>
    </row>
    <row r="53" spans="1:25" s="27" customFormat="1" ht="18.75" outlineLevel="5">
      <c r="A53" s="48" t="s">
        <v>101</v>
      </c>
      <c r="B53" s="49" t="s">
        <v>7</v>
      </c>
      <c r="C53" s="49" t="s">
        <v>250</v>
      </c>
      <c r="D53" s="49" t="s">
        <v>103</v>
      </c>
      <c r="E53" s="49"/>
      <c r="F53" s="50">
        <v>21.248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X53" s="50">
        <v>17.861</v>
      </c>
      <c r="Y53" s="18">
        <f t="shared" si="1"/>
        <v>84.05967620481928</v>
      </c>
    </row>
    <row r="54" spans="1:25" s="27" customFormat="1" ht="18.75" outlineLevel="5">
      <c r="A54" s="48" t="s">
        <v>102</v>
      </c>
      <c r="B54" s="49" t="s">
        <v>7</v>
      </c>
      <c r="C54" s="49" t="s">
        <v>250</v>
      </c>
      <c r="D54" s="49" t="s">
        <v>104</v>
      </c>
      <c r="E54" s="49"/>
      <c r="F54" s="50">
        <v>67.01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X54" s="50">
        <v>67.009</v>
      </c>
      <c r="Y54" s="18">
        <f t="shared" si="1"/>
        <v>99.99850768542008</v>
      </c>
    </row>
    <row r="55" spans="1:25" s="27" customFormat="1" ht="18.75" outlineLevel="5">
      <c r="A55" s="99" t="s">
        <v>360</v>
      </c>
      <c r="B55" s="49" t="s">
        <v>7</v>
      </c>
      <c r="C55" s="49" t="s">
        <v>250</v>
      </c>
      <c r="D55" s="49" t="s">
        <v>359</v>
      </c>
      <c r="E55" s="49"/>
      <c r="F55" s="50">
        <v>96.147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X55" s="50">
        <v>96.14686</v>
      </c>
      <c r="Y55" s="18">
        <f t="shared" si="1"/>
        <v>99.99985438963253</v>
      </c>
    </row>
    <row r="56" spans="1:25" s="27" customFormat="1" ht="18.75" outlineLevel="5">
      <c r="A56" s="8" t="s">
        <v>196</v>
      </c>
      <c r="B56" s="9" t="s">
        <v>197</v>
      </c>
      <c r="C56" s="9" t="s">
        <v>246</v>
      </c>
      <c r="D56" s="9" t="s">
        <v>5</v>
      </c>
      <c r="E56" s="9"/>
      <c r="F56" s="10">
        <f>F57</f>
        <v>123.7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X56" s="10">
        <f>X57</f>
        <v>106.362</v>
      </c>
      <c r="Y56" s="18">
        <f t="shared" si="1"/>
        <v>85.98383185125303</v>
      </c>
    </row>
    <row r="57" spans="1:25" s="27" customFormat="1" ht="31.5" outlineLevel="5">
      <c r="A57" s="22" t="s">
        <v>134</v>
      </c>
      <c r="B57" s="9" t="s">
        <v>197</v>
      </c>
      <c r="C57" s="9" t="s">
        <v>247</v>
      </c>
      <c r="D57" s="9" t="s">
        <v>5</v>
      </c>
      <c r="E57" s="9"/>
      <c r="F57" s="10">
        <f>F58</f>
        <v>123.7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X57" s="10">
        <f>X58</f>
        <v>106.362</v>
      </c>
      <c r="Y57" s="18">
        <f t="shared" si="1"/>
        <v>85.98383185125303</v>
      </c>
    </row>
    <row r="58" spans="1:25" s="27" customFormat="1" ht="31.5" outlineLevel="5">
      <c r="A58" s="22" t="s">
        <v>136</v>
      </c>
      <c r="B58" s="9" t="s">
        <v>197</v>
      </c>
      <c r="C58" s="9" t="s">
        <v>248</v>
      </c>
      <c r="D58" s="9" t="s">
        <v>5</v>
      </c>
      <c r="E58" s="9"/>
      <c r="F58" s="10">
        <f>F59</f>
        <v>123.7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X58" s="10">
        <f>X59</f>
        <v>106.362</v>
      </c>
      <c r="Y58" s="18">
        <f t="shared" si="1"/>
        <v>85.98383185125303</v>
      </c>
    </row>
    <row r="59" spans="1:25" s="27" customFormat="1" ht="31.5" outlineLevel="5">
      <c r="A59" s="51" t="s">
        <v>198</v>
      </c>
      <c r="B59" s="19" t="s">
        <v>197</v>
      </c>
      <c r="C59" s="19" t="s">
        <v>253</v>
      </c>
      <c r="D59" s="19" t="s">
        <v>5</v>
      </c>
      <c r="E59" s="19"/>
      <c r="F59" s="20">
        <f>F60</f>
        <v>123.7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X59" s="20">
        <f>X60</f>
        <v>106.362</v>
      </c>
      <c r="Y59" s="18">
        <f t="shared" si="1"/>
        <v>85.98383185125303</v>
      </c>
    </row>
    <row r="60" spans="1:25" s="27" customFormat="1" ht="18.75" outlineLevel="5">
      <c r="A60" s="5" t="s">
        <v>95</v>
      </c>
      <c r="B60" s="6" t="s">
        <v>197</v>
      </c>
      <c r="C60" s="6" t="s">
        <v>253</v>
      </c>
      <c r="D60" s="6" t="s">
        <v>96</v>
      </c>
      <c r="E60" s="6"/>
      <c r="F60" s="7">
        <f>F61</f>
        <v>123.7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X60" s="7">
        <f>X61</f>
        <v>106.362</v>
      </c>
      <c r="Y60" s="18">
        <f t="shared" si="1"/>
        <v>85.98383185125303</v>
      </c>
    </row>
    <row r="61" spans="1:25" s="27" customFormat="1" ht="31.5" outlineLevel="5">
      <c r="A61" s="48" t="s">
        <v>97</v>
      </c>
      <c r="B61" s="49" t="s">
        <v>197</v>
      </c>
      <c r="C61" s="49" t="s">
        <v>253</v>
      </c>
      <c r="D61" s="49" t="s">
        <v>98</v>
      </c>
      <c r="E61" s="49"/>
      <c r="F61" s="50">
        <v>123.7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X61" s="50">
        <v>106.362</v>
      </c>
      <c r="Y61" s="18">
        <f t="shared" si="1"/>
        <v>85.98383185125303</v>
      </c>
    </row>
    <row r="62" spans="1:25" s="27" customFormat="1" ht="50.25" customHeight="1" outlineLevel="3">
      <c r="A62" s="8" t="s">
        <v>29</v>
      </c>
      <c r="B62" s="9" t="s">
        <v>8</v>
      </c>
      <c r="C62" s="9" t="s">
        <v>246</v>
      </c>
      <c r="D62" s="9" t="s">
        <v>5</v>
      </c>
      <c r="E62" s="9"/>
      <c r="F62" s="10">
        <f>F63</f>
        <v>4931.74</v>
      </c>
      <c r="G62" s="10">
        <f aca="true" t="shared" si="8" ref="G62:V65">G63</f>
        <v>3284.2</v>
      </c>
      <c r="H62" s="10">
        <f t="shared" si="8"/>
        <v>3284.2</v>
      </c>
      <c r="I62" s="10">
        <f t="shared" si="8"/>
        <v>3284.2</v>
      </c>
      <c r="J62" s="10">
        <f t="shared" si="8"/>
        <v>3284.2</v>
      </c>
      <c r="K62" s="10">
        <f t="shared" si="8"/>
        <v>3284.2</v>
      </c>
      <c r="L62" s="10">
        <f t="shared" si="8"/>
        <v>3284.2</v>
      </c>
      <c r="M62" s="10">
        <f t="shared" si="8"/>
        <v>3284.2</v>
      </c>
      <c r="N62" s="10">
        <f t="shared" si="8"/>
        <v>3284.2</v>
      </c>
      <c r="O62" s="10">
        <f t="shared" si="8"/>
        <v>3284.2</v>
      </c>
      <c r="P62" s="10">
        <f t="shared" si="8"/>
        <v>3284.2</v>
      </c>
      <c r="Q62" s="10">
        <f t="shared" si="8"/>
        <v>3284.2</v>
      </c>
      <c r="R62" s="10">
        <f t="shared" si="8"/>
        <v>3284.2</v>
      </c>
      <c r="S62" s="10">
        <f t="shared" si="8"/>
        <v>3284.2</v>
      </c>
      <c r="T62" s="10">
        <f t="shared" si="8"/>
        <v>3284.2</v>
      </c>
      <c r="U62" s="10">
        <f t="shared" si="8"/>
        <v>3284.2</v>
      </c>
      <c r="V62" s="10">
        <f t="shared" si="8"/>
        <v>3284.2</v>
      </c>
      <c r="X62" s="10">
        <f>X63</f>
        <v>4750.47674</v>
      </c>
      <c r="Y62" s="18">
        <f t="shared" si="1"/>
        <v>96.32455766119058</v>
      </c>
    </row>
    <row r="63" spans="1:25" s="27" customFormat="1" ht="31.5" outlineLevel="3">
      <c r="A63" s="22" t="s">
        <v>134</v>
      </c>
      <c r="B63" s="12" t="s">
        <v>8</v>
      </c>
      <c r="C63" s="12" t="s">
        <v>247</v>
      </c>
      <c r="D63" s="12" t="s">
        <v>5</v>
      </c>
      <c r="E63" s="12"/>
      <c r="F63" s="13">
        <f>F64</f>
        <v>4931.74</v>
      </c>
      <c r="G63" s="13">
        <f aca="true" t="shared" si="9" ref="G63:V63">G65</f>
        <v>3284.2</v>
      </c>
      <c r="H63" s="13">
        <f t="shared" si="9"/>
        <v>3284.2</v>
      </c>
      <c r="I63" s="13">
        <f t="shared" si="9"/>
        <v>3284.2</v>
      </c>
      <c r="J63" s="13">
        <f t="shared" si="9"/>
        <v>3284.2</v>
      </c>
      <c r="K63" s="13">
        <f t="shared" si="9"/>
        <v>3284.2</v>
      </c>
      <c r="L63" s="13">
        <f t="shared" si="9"/>
        <v>3284.2</v>
      </c>
      <c r="M63" s="13">
        <f t="shared" si="9"/>
        <v>3284.2</v>
      </c>
      <c r="N63" s="13">
        <f t="shared" si="9"/>
        <v>3284.2</v>
      </c>
      <c r="O63" s="13">
        <f t="shared" si="9"/>
        <v>3284.2</v>
      </c>
      <c r="P63" s="13">
        <f t="shared" si="9"/>
        <v>3284.2</v>
      </c>
      <c r="Q63" s="13">
        <f t="shared" si="9"/>
        <v>3284.2</v>
      </c>
      <c r="R63" s="13">
        <f t="shared" si="9"/>
        <v>3284.2</v>
      </c>
      <c r="S63" s="13">
        <f t="shared" si="9"/>
        <v>3284.2</v>
      </c>
      <c r="T63" s="13">
        <f t="shared" si="9"/>
        <v>3284.2</v>
      </c>
      <c r="U63" s="13">
        <f t="shared" si="9"/>
        <v>3284.2</v>
      </c>
      <c r="V63" s="13">
        <f t="shared" si="9"/>
        <v>3284.2</v>
      </c>
      <c r="X63" s="13">
        <f>X64</f>
        <v>4750.47674</v>
      </c>
      <c r="Y63" s="18">
        <f t="shared" si="1"/>
        <v>96.32455766119058</v>
      </c>
    </row>
    <row r="64" spans="1:25" s="27" customFormat="1" ht="31.5" outlineLevel="3">
      <c r="A64" s="22" t="s">
        <v>136</v>
      </c>
      <c r="B64" s="12" t="s">
        <v>8</v>
      </c>
      <c r="C64" s="12" t="s">
        <v>248</v>
      </c>
      <c r="D64" s="12" t="s">
        <v>5</v>
      </c>
      <c r="E64" s="12"/>
      <c r="F64" s="13">
        <f>F65</f>
        <v>4931.74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X64" s="13">
        <f>X65</f>
        <v>4750.47674</v>
      </c>
      <c r="Y64" s="18">
        <f t="shared" si="1"/>
        <v>96.32455766119058</v>
      </c>
    </row>
    <row r="65" spans="1:25" s="27" customFormat="1" ht="47.25" outlineLevel="4">
      <c r="A65" s="52" t="s">
        <v>200</v>
      </c>
      <c r="B65" s="19" t="s">
        <v>8</v>
      </c>
      <c r="C65" s="19" t="s">
        <v>250</v>
      </c>
      <c r="D65" s="19" t="s">
        <v>5</v>
      </c>
      <c r="E65" s="19"/>
      <c r="F65" s="20">
        <f>F66</f>
        <v>4931.74</v>
      </c>
      <c r="G65" s="7">
        <f t="shared" si="8"/>
        <v>3284.2</v>
      </c>
      <c r="H65" s="7">
        <f t="shared" si="8"/>
        <v>3284.2</v>
      </c>
      <c r="I65" s="7">
        <f t="shared" si="8"/>
        <v>3284.2</v>
      </c>
      <c r="J65" s="7">
        <f t="shared" si="8"/>
        <v>3284.2</v>
      </c>
      <c r="K65" s="7">
        <f t="shared" si="8"/>
        <v>3284.2</v>
      </c>
      <c r="L65" s="7">
        <f t="shared" si="8"/>
        <v>3284.2</v>
      </c>
      <c r="M65" s="7">
        <f t="shared" si="8"/>
        <v>3284.2</v>
      </c>
      <c r="N65" s="7">
        <f t="shared" si="8"/>
        <v>3284.2</v>
      </c>
      <c r="O65" s="7">
        <f t="shared" si="8"/>
        <v>3284.2</v>
      </c>
      <c r="P65" s="7">
        <f t="shared" si="8"/>
        <v>3284.2</v>
      </c>
      <c r="Q65" s="7">
        <f t="shared" si="8"/>
        <v>3284.2</v>
      </c>
      <c r="R65" s="7">
        <f t="shared" si="8"/>
        <v>3284.2</v>
      </c>
      <c r="S65" s="7">
        <f t="shared" si="8"/>
        <v>3284.2</v>
      </c>
      <c r="T65" s="7">
        <f t="shared" si="8"/>
        <v>3284.2</v>
      </c>
      <c r="U65" s="7">
        <f t="shared" si="8"/>
        <v>3284.2</v>
      </c>
      <c r="V65" s="7">
        <f t="shared" si="8"/>
        <v>3284.2</v>
      </c>
      <c r="X65" s="20">
        <f>X66</f>
        <v>4750.47674</v>
      </c>
      <c r="Y65" s="18">
        <f t="shared" si="1"/>
        <v>96.32455766119058</v>
      </c>
    </row>
    <row r="66" spans="1:25" s="27" customFormat="1" ht="31.5" outlineLevel="5">
      <c r="A66" s="5" t="s">
        <v>94</v>
      </c>
      <c r="B66" s="6" t="s">
        <v>8</v>
      </c>
      <c r="C66" s="6" t="s">
        <v>250</v>
      </c>
      <c r="D66" s="6" t="s">
        <v>93</v>
      </c>
      <c r="E66" s="6"/>
      <c r="F66" s="7">
        <f>F67+F68+F69</f>
        <v>4931.74</v>
      </c>
      <c r="G66" s="7">
        <v>3284.2</v>
      </c>
      <c r="H66" s="7">
        <v>3284.2</v>
      </c>
      <c r="I66" s="7">
        <v>3284.2</v>
      </c>
      <c r="J66" s="7">
        <v>3284.2</v>
      </c>
      <c r="K66" s="7">
        <v>3284.2</v>
      </c>
      <c r="L66" s="7">
        <v>3284.2</v>
      </c>
      <c r="M66" s="7">
        <v>3284.2</v>
      </c>
      <c r="N66" s="7">
        <v>3284.2</v>
      </c>
      <c r="O66" s="7">
        <v>3284.2</v>
      </c>
      <c r="P66" s="7">
        <v>3284.2</v>
      </c>
      <c r="Q66" s="7">
        <v>3284.2</v>
      </c>
      <c r="R66" s="7">
        <v>3284.2</v>
      </c>
      <c r="S66" s="7">
        <v>3284.2</v>
      </c>
      <c r="T66" s="7">
        <v>3284.2</v>
      </c>
      <c r="U66" s="7">
        <v>3284.2</v>
      </c>
      <c r="V66" s="7">
        <v>3284.2</v>
      </c>
      <c r="X66" s="7">
        <f>X67+X68+X69</f>
        <v>4750.47674</v>
      </c>
      <c r="Y66" s="18">
        <f t="shared" si="1"/>
        <v>96.32455766119058</v>
      </c>
    </row>
    <row r="67" spans="1:25" s="27" customFormat="1" ht="31.5" outlineLevel="5">
      <c r="A67" s="48" t="s">
        <v>239</v>
      </c>
      <c r="B67" s="49" t="s">
        <v>8</v>
      </c>
      <c r="C67" s="49" t="s">
        <v>250</v>
      </c>
      <c r="D67" s="49" t="s">
        <v>91</v>
      </c>
      <c r="E67" s="49"/>
      <c r="F67" s="50">
        <v>3592.6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X67" s="50">
        <v>3558.67253</v>
      </c>
      <c r="Y67" s="18">
        <f t="shared" si="1"/>
        <v>99.0556290708679</v>
      </c>
    </row>
    <row r="68" spans="1:25" s="27" customFormat="1" ht="31.5" outlineLevel="5">
      <c r="A68" s="48" t="s">
        <v>244</v>
      </c>
      <c r="B68" s="49" t="s">
        <v>8</v>
      </c>
      <c r="C68" s="49" t="s">
        <v>250</v>
      </c>
      <c r="D68" s="49" t="s">
        <v>92</v>
      </c>
      <c r="E68" s="49"/>
      <c r="F68" s="50">
        <v>0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X68" s="50">
        <v>0</v>
      </c>
      <c r="Y68" s="18">
        <v>0</v>
      </c>
    </row>
    <row r="69" spans="1:25" s="27" customFormat="1" ht="47.25" outlineLevel="5">
      <c r="A69" s="48" t="s">
        <v>240</v>
      </c>
      <c r="B69" s="49" t="s">
        <v>8</v>
      </c>
      <c r="C69" s="49" t="s">
        <v>250</v>
      </c>
      <c r="D69" s="49" t="s">
        <v>241</v>
      </c>
      <c r="E69" s="49"/>
      <c r="F69" s="50">
        <v>1339.14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X69" s="50">
        <v>1191.80421</v>
      </c>
      <c r="Y69" s="18">
        <f t="shared" si="1"/>
        <v>88.99773063309287</v>
      </c>
    </row>
    <row r="70" spans="1:25" s="27" customFormat="1" ht="18.75" outlineLevel="5">
      <c r="A70" s="8" t="s">
        <v>208</v>
      </c>
      <c r="B70" s="9" t="s">
        <v>209</v>
      </c>
      <c r="C70" s="9" t="s">
        <v>246</v>
      </c>
      <c r="D70" s="9" t="s">
        <v>5</v>
      </c>
      <c r="E70" s="9"/>
      <c r="F70" s="10">
        <f>F71</f>
        <v>97.20266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X70" s="10">
        <f>X71</f>
        <v>97.20266</v>
      </c>
      <c r="Y70" s="18">
        <f t="shared" si="1"/>
        <v>100</v>
      </c>
    </row>
    <row r="71" spans="1:25" s="27" customFormat="1" ht="31.5" outlineLevel="5">
      <c r="A71" s="22" t="s">
        <v>134</v>
      </c>
      <c r="B71" s="9" t="s">
        <v>209</v>
      </c>
      <c r="C71" s="9" t="s">
        <v>247</v>
      </c>
      <c r="D71" s="9" t="s">
        <v>5</v>
      </c>
      <c r="E71" s="9"/>
      <c r="F71" s="10">
        <f>F72</f>
        <v>97.20266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X71" s="10">
        <f>X72</f>
        <v>97.20266</v>
      </c>
      <c r="Y71" s="18">
        <f t="shared" si="1"/>
        <v>100</v>
      </c>
    </row>
    <row r="72" spans="1:25" s="27" customFormat="1" ht="31.5" outlineLevel="5">
      <c r="A72" s="22" t="s">
        <v>136</v>
      </c>
      <c r="B72" s="9" t="s">
        <v>209</v>
      </c>
      <c r="C72" s="9" t="s">
        <v>248</v>
      </c>
      <c r="D72" s="9" t="s">
        <v>5</v>
      </c>
      <c r="E72" s="9"/>
      <c r="F72" s="10">
        <f>F73</f>
        <v>97.20266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X72" s="10">
        <f>X73</f>
        <v>97.20266</v>
      </c>
      <c r="Y72" s="18">
        <f t="shared" si="1"/>
        <v>100</v>
      </c>
    </row>
    <row r="73" spans="1:25" s="27" customFormat="1" ht="31.5" outlineLevel="5">
      <c r="A73" s="51" t="s">
        <v>207</v>
      </c>
      <c r="B73" s="19" t="s">
        <v>209</v>
      </c>
      <c r="C73" s="19" t="s">
        <v>254</v>
      </c>
      <c r="D73" s="19" t="s">
        <v>5</v>
      </c>
      <c r="E73" s="19"/>
      <c r="F73" s="20">
        <f>F74</f>
        <v>97.20266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X73" s="20">
        <f>X74</f>
        <v>97.20266</v>
      </c>
      <c r="Y73" s="18">
        <f t="shared" si="1"/>
        <v>100</v>
      </c>
    </row>
    <row r="74" spans="1:25" s="27" customFormat="1" ht="18.75" outlineLevel="5">
      <c r="A74" s="5" t="s">
        <v>229</v>
      </c>
      <c r="B74" s="6" t="s">
        <v>209</v>
      </c>
      <c r="C74" s="6" t="s">
        <v>254</v>
      </c>
      <c r="D74" s="6" t="s">
        <v>227</v>
      </c>
      <c r="E74" s="6"/>
      <c r="F74" s="7">
        <f>F75</f>
        <v>97.20266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X74" s="7">
        <f>X75</f>
        <v>97.20266</v>
      </c>
      <c r="Y74" s="18">
        <f t="shared" si="1"/>
        <v>100</v>
      </c>
    </row>
    <row r="75" spans="1:25" s="27" customFormat="1" ht="18.75" outlineLevel="5">
      <c r="A75" s="48" t="s">
        <v>230</v>
      </c>
      <c r="B75" s="49" t="s">
        <v>209</v>
      </c>
      <c r="C75" s="49" t="s">
        <v>254</v>
      </c>
      <c r="D75" s="49" t="s">
        <v>228</v>
      </c>
      <c r="E75" s="49"/>
      <c r="F75" s="50">
        <v>97.20266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X75" s="50">
        <v>97.20266</v>
      </c>
      <c r="Y75" s="18">
        <f t="shared" si="1"/>
        <v>100</v>
      </c>
    </row>
    <row r="76" spans="1:25" s="27" customFormat="1" ht="18.75" outlineLevel="3">
      <c r="A76" s="8" t="s">
        <v>31</v>
      </c>
      <c r="B76" s="9" t="s">
        <v>9</v>
      </c>
      <c r="C76" s="9" t="s">
        <v>246</v>
      </c>
      <c r="D76" s="9" t="s">
        <v>5</v>
      </c>
      <c r="E76" s="9"/>
      <c r="F76" s="10">
        <f>F77</f>
        <v>350</v>
      </c>
      <c r="G76" s="10" t="e">
        <f>#REF!</f>
        <v>#REF!</v>
      </c>
      <c r="H76" s="10" t="e">
        <f>#REF!</f>
        <v>#REF!</v>
      </c>
      <c r="I76" s="10" t="e">
        <f>#REF!</f>
        <v>#REF!</v>
      </c>
      <c r="J76" s="10" t="e">
        <f>#REF!</f>
        <v>#REF!</v>
      </c>
      <c r="K76" s="10" t="e">
        <f>#REF!</f>
        <v>#REF!</v>
      </c>
      <c r="L76" s="10" t="e">
        <f>#REF!</f>
        <v>#REF!</v>
      </c>
      <c r="M76" s="10" t="e">
        <f>#REF!</f>
        <v>#REF!</v>
      </c>
      <c r="N76" s="10" t="e">
        <f>#REF!</f>
        <v>#REF!</v>
      </c>
      <c r="O76" s="10" t="e">
        <f>#REF!</f>
        <v>#REF!</v>
      </c>
      <c r="P76" s="10" t="e">
        <f>#REF!</f>
        <v>#REF!</v>
      </c>
      <c r="Q76" s="10" t="e">
        <f>#REF!</f>
        <v>#REF!</v>
      </c>
      <c r="R76" s="10" t="e">
        <f>#REF!</f>
        <v>#REF!</v>
      </c>
      <c r="S76" s="10" t="e">
        <f>#REF!</f>
        <v>#REF!</v>
      </c>
      <c r="T76" s="10" t="e">
        <f>#REF!</f>
        <v>#REF!</v>
      </c>
      <c r="U76" s="10" t="e">
        <f>#REF!</f>
        <v>#REF!</v>
      </c>
      <c r="V76" s="10" t="e">
        <f>#REF!</f>
        <v>#REF!</v>
      </c>
      <c r="X76" s="10">
        <f>X77</f>
        <v>0</v>
      </c>
      <c r="Y76" s="18">
        <f aca="true" t="shared" si="10" ref="Y76:Y139">X76/F76*100</f>
        <v>0</v>
      </c>
    </row>
    <row r="77" spans="1:25" s="27" customFormat="1" ht="31.5" outlineLevel="3">
      <c r="A77" s="22" t="s">
        <v>134</v>
      </c>
      <c r="B77" s="12" t="s">
        <v>9</v>
      </c>
      <c r="C77" s="12" t="s">
        <v>247</v>
      </c>
      <c r="D77" s="12" t="s">
        <v>5</v>
      </c>
      <c r="E77" s="12"/>
      <c r="F77" s="13">
        <f>F78</f>
        <v>350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X77" s="13">
        <f>X78</f>
        <v>0</v>
      </c>
      <c r="Y77" s="18">
        <f t="shared" si="10"/>
        <v>0</v>
      </c>
    </row>
    <row r="78" spans="1:25" s="27" customFormat="1" ht="31.5" outlineLevel="3">
      <c r="A78" s="22" t="s">
        <v>136</v>
      </c>
      <c r="B78" s="12" t="s">
        <v>9</v>
      </c>
      <c r="C78" s="12" t="s">
        <v>248</v>
      </c>
      <c r="D78" s="12" t="s">
        <v>5</v>
      </c>
      <c r="E78" s="12"/>
      <c r="F78" s="13">
        <f>F79</f>
        <v>350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X78" s="13">
        <f>X79</f>
        <v>0</v>
      </c>
      <c r="Y78" s="18">
        <f t="shared" si="10"/>
        <v>0</v>
      </c>
    </row>
    <row r="79" spans="1:25" s="27" customFormat="1" ht="31.5" outlineLevel="4">
      <c r="A79" s="51" t="s">
        <v>137</v>
      </c>
      <c r="B79" s="19" t="s">
        <v>9</v>
      </c>
      <c r="C79" s="19" t="s">
        <v>255</v>
      </c>
      <c r="D79" s="19" t="s">
        <v>5</v>
      </c>
      <c r="E79" s="19"/>
      <c r="F79" s="20">
        <f>F80</f>
        <v>350</v>
      </c>
      <c r="G79" s="7">
        <f aca="true" t="shared" si="11" ref="G79:V79">G80</f>
        <v>0</v>
      </c>
      <c r="H79" s="7">
        <f t="shared" si="11"/>
        <v>0</v>
      </c>
      <c r="I79" s="7">
        <f t="shared" si="11"/>
        <v>0</v>
      </c>
      <c r="J79" s="7">
        <f t="shared" si="11"/>
        <v>0</v>
      </c>
      <c r="K79" s="7">
        <f t="shared" si="11"/>
        <v>0</v>
      </c>
      <c r="L79" s="7">
        <f t="shared" si="11"/>
        <v>0</v>
      </c>
      <c r="M79" s="7">
        <f t="shared" si="11"/>
        <v>0</v>
      </c>
      <c r="N79" s="7">
        <f t="shared" si="11"/>
        <v>0</v>
      </c>
      <c r="O79" s="7">
        <f t="shared" si="11"/>
        <v>0</v>
      </c>
      <c r="P79" s="7">
        <f t="shared" si="11"/>
        <v>0</v>
      </c>
      <c r="Q79" s="7">
        <f t="shared" si="11"/>
        <v>0</v>
      </c>
      <c r="R79" s="7">
        <f t="shared" si="11"/>
        <v>0</v>
      </c>
      <c r="S79" s="7">
        <f t="shared" si="11"/>
        <v>0</v>
      </c>
      <c r="T79" s="7">
        <f t="shared" si="11"/>
        <v>0</v>
      </c>
      <c r="U79" s="7">
        <f t="shared" si="11"/>
        <v>0</v>
      </c>
      <c r="V79" s="7">
        <f t="shared" si="11"/>
        <v>0</v>
      </c>
      <c r="X79" s="20">
        <f>X80</f>
        <v>0</v>
      </c>
      <c r="Y79" s="18">
        <f t="shared" si="10"/>
        <v>0</v>
      </c>
    </row>
    <row r="80" spans="1:25" s="27" customFormat="1" ht="18.75" outlineLevel="5">
      <c r="A80" s="5" t="s">
        <v>108</v>
      </c>
      <c r="B80" s="6" t="s">
        <v>9</v>
      </c>
      <c r="C80" s="6" t="s">
        <v>255</v>
      </c>
      <c r="D80" s="6" t="s">
        <v>107</v>
      </c>
      <c r="E80" s="6"/>
      <c r="F80" s="7">
        <v>350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X80" s="7">
        <v>0</v>
      </c>
      <c r="Y80" s="18">
        <f t="shared" si="10"/>
        <v>0</v>
      </c>
    </row>
    <row r="81" spans="1:25" s="27" customFormat="1" ht="15.75" customHeight="1" outlineLevel="3">
      <c r="A81" s="8" t="s">
        <v>32</v>
      </c>
      <c r="B81" s="9" t="s">
        <v>70</v>
      </c>
      <c r="C81" s="9" t="s">
        <v>246</v>
      </c>
      <c r="D81" s="9" t="s">
        <v>5</v>
      </c>
      <c r="E81" s="9"/>
      <c r="F81" s="83">
        <f>F82+F148</f>
        <v>54790.27164</v>
      </c>
      <c r="G81" s="10" t="e">
        <f>G82+#REF!+#REF!+#REF!+#REF!+#REF!+G128+G135+G142</f>
        <v>#REF!</v>
      </c>
      <c r="H81" s="10" t="e">
        <f>H82+#REF!+#REF!+#REF!+#REF!+#REF!+H128+H135+H142</f>
        <v>#REF!</v>
      </c>
      <c r="I81" s="10" t="e">
        <f>I82+#REF!+#REF!+#REF!+#REF!+#REF!+I128+I135+I142</f>
        <v>#REF!</v>
      </c>
      <c r="J81" s="10" t="e">
        <f>J82+#REF!+#REF!+#REF!+#REF!+#REF!+J128+J135+J142</f>
        <v>#REF!</v>
      </c>
      <c r="K81" s="10" t="e">
        <f>K82+#REF!+#REF!+#REF!+#REF!+#REF!+K128+K135+K142</f>
        <v>#REF!</v>
      </c>
      <c r="L81" s="10" t="e">
        <f>L82+#REF!+#REF!+#REF!+#REF!+#REF!+L128+L135+L142</f>
        <v>#REF!</v>
      </c>
      <c r="M81" s="10" t="e">
        <f>M82+#REF!+#REF!+#REF!+#REF!+#REF!+M128+M135+M142</f>
        <v>#REF!</v>
      </c>
      <c r="N81" s="10" t="e">
        <f>N82+#REF!+#REF!+#REF!+#REF!+#REF!+N128+N135+N142</f>
        <v>#REF!</v>
      </c>
      <c r="O81" s="10" t="e">
        <f>O82+#REF!+#REF!+#REF!+#REF!+#REF!+O128+O135+O142</f>
        <v>#REF!</v>
      </c>
      <c r="P81" s="10" t="e">
        <f>P82+#REF!+#REF!+#REF!+#REF!+#REF!+P128+P135+P142</f>
        <v>#REF!</v>
      </c>
      <c r="Q81" s="10" t="e">
        <f>Q82+#REF!+#REF!+#REF!+#REF!+#REF!+Q128+Q135+Q142</f>
        <v>#REF!</v>
      </c>
      <c r="R81" s="10" t="e">
        <f>R82+#REF!+#REF!+#REF!+#REF!+#REF!+R128+R135+R142</f>
        <v>#REF!</v>
      </c>
      <c r="S81" s="10" t="e">
        <f>S82+#REF!+#REF!+#REF!+#REF!+#REF!+S128+S135+S142</f>
        <v>#REF!</v>
      </c>
      <c r="T81" s="10" t="e">
        <f>T82+#REF!+#REF!+#REF!+#REF!+#REF!+T128+T135+T142</f>
        <v>#REF!</v>
      </c>
      <c r="U81" s="10" t="e">
        <f>U82+#REF!+#REF!+#REF!+#REF!+#REF!+U128+U135+U142</f>
        <v>#REF!</v>
      </c>
      <c r="V81" s="10" t="e">
        <f>V82+#REF!+#REF!+#REF!+#REF!+#REF!+V128+V135+V142</f>
        <v>#REF!</v>
      </c>
      <c r="X81" s="83">
        <f>X82+X148</f>
        <v>50928.60407</v>
      </c>
      <c r="Y81" s="18">
        <f t="shared" si="10"/>
        <v>92.95191015775004</v>
      </c>
    </row>
    <row r="82" spans="1:25" s="27" customFormat="1" ht="31.5" outlineLevel="3">
      <c r="A82" s="22" t="s">
        <v>134</v>
      </c>
      <c r="B82" s="12" t="s">
        <v>70</v>
      </c>
      <c r="C82" s="12" t="s">
        <v>247</v>
      </c>
      <c r="D82" s="12" t="s">
        <v>5</v>
      </c>
      <c r="E82" s="12"/>
      <c r="F82" s="89">
        <f>F83</f>
        <v>42717.25524</v>
      </c>
      <c r="G82" s="13">
        <f aca="true" t="shared" si="12" ref="G82:V82">G84</f>
        <v>0</v>
      </c>
      <c r="H82" s="13">
        <f t="shared" si="12"/>
        <v>0</v>
      </c>
      <c r="I82" s="13">
        <f t="shared" si="12"/>
        <v>0</v>
      </c>
      <c r="J82" s="13">
        <f t="shared" si="12"/>
        <v>0</v>
      </c>
      <c r="K82" s="13">
        <f t="shared" si="12"/>
        <v>0</v>
      </c>
      <c r="L82" s="13">
        <f t="shared" si="12"/>
        <v>0</v>
      </c>
      <c r="M82" s="13">
        <f t="shared" si="12"/>
        <v>0</v>
      </c>
      <c r="N82" s="13">
        <f t="shared" si="12"/>
        <v>0</v>
      </c>
      <c r="O82" s="13">
        <f t="shared" si="12"/>
        <v>0</v>
      </c>
      <c r="P82" s="13">
        <f t="shared" si="12"/>
        <v>0</v>
      </c>
      <c r="Q82" s="13">
        <f t="shared" si="12"/>
        <v>0</v>
      </c>
      <c r="R82" s="13">
        <f t="shared" si="12"/>
        <v>0</v>
      </c>
      <c r="S82" s="13">
        <f t="shared" si="12"/>
        <v>0</v>
      </c>
      <c r="T82" s="13">
        <f t="shared" si="12"/>
        <v>0</v>
      </c>
      <c r="U82" s="13">
        <f t="shared" si="12"/>
        <v>0</v>
      </c>
      <c r="V82" s="13">
        <f t="shared" si="12"/>
        <v>0</v>
      </c>
      <c r="X82" s="89">
        <f>X83</f>
        <v>39365.06459</v>
      </c>
      <c r="Y82" s="18">
        <f t="shared" si="10"/>
        <v>92.15260757938155</v>
      </c>
    </row>
    <row r="83" spans="1:25" s="27" customFormat="1" ht="31.5" outlineLevel="3">
      <c r="A83" s="22" t="s">
        <v>136</v>
      </c>
      <c r="B83" s="12" t="s">
        <v>70</v>
      </c>
      <c r="C83" s="12" t="s">
        <v>248</v>
      </c>
      <c r="D83" s="12" t="s">
        <v>5</v>
      </c>
      <c r="E83" s="12"/>
      <c r="F83" s="89">
        <f>F84+F94+F101+F118+F106+F128+F135+F142+F110+F91+F115</f>
        <v>42717.25524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X83" s="89">
        <f>X84+X94+X101+X118+X106+X128+X135+X142+X110+X91+X115</f>
        <v>39365.06459</v>
      </c>
      <c r="Y83" s="18">
        <f t="shared" si="10"/>
        <v>92.15260757938155</v>
      </c>
    </row>
    <row r="84" spans="1:25" s="27" customFormat="1" ht="18.75" outlineLevel="4">
      <c r="A84" s="51" t="s">
        <v>33</v>
      </c>
      <c r="B84" s="19" t="s">
        <v>70</v>
      </c>
      <c r="C84" s="19" t="s">
        <v>256</v>
      </c>
      <c r="D84" s="19" t="s">
        <v>5</v>
      </c>
      <c r="E84" s="19"/>
      <c r="F84" s="85">
        <f>F85+F89</f>
        <v>1400</v>
      </c>
      <c r="G84" s="7">
        <f aca="true" t="shared" si="13" ref="G84:V84">G85</f>
        <v>0</v>
      </c>
      <c r="H84" s="7">
        <f t="shared" si="13"/>
        <v>0</v>
      </c>
      <c r="I84" s="7">
        <f t="shared" si="13"/>
        <v>0</v>
      </c>
      <c r="J84" s="7">
        <f t="shared" si="13"/>
        <v>0</v>
      </c>
      <c r="K84" s="7">
        <f t="shared" si="13"/>
        <v>0</v>
      </c>
      <c r="L84" s="7">
        <f t="shared" si="13"/>
        <v>0</v>
      </c>
      <c r="M84" s="7">
        <f t="shared" si="13"/>
        <v>0</v>
      </c>
      <c r="N84" s="7">
        <f t="shared" si="13"/>
        <v>0</v>
      </c>
      <c r="O84" s="7">
        <f t="shared" si="13"/>
        <v>0</v>
      </c>
      <c r="P84" s="7">
        <f t="shared" si="13"/>
        <v>0</v>
      </c>
      <c r="Q84" s="7">
        <f t="shared" si="13"/>
        <v>0</v>
      </c>
      <c r="R84" s="7">
        <f t="shared" si="13"/>
        <v>0</v>
      </c>
      <c r="S84" s="7">
        <f t="shared" si="13"/>
        <v>0</v>
      </c>
      <c r="T84" s="7">
        <f t="shared" si="13"/>
        <v>0</v>
      </c>
      <c r="U84" s="7">
        <f t="shared" si="13"/>
        <v>0</v>
      </c>
      <c r="V84" s="7">
        <f t="shared" si="13"/>
        <v>0</v>
      </c>
      <c r="X84" s="85">
        <f>X85+X89</f>
        <v>1400</v>
      </c>
      <c r="Y84" s="18">
        <f t="shared" si="10"/>
        <v>100</v>
      </c>
    </row>
    <row r="85" spans="1:25" s="27" customFormat="1" ht="31.5" outlineLevel="5">
      <c r="A85" s="5" t="s">
        <v>94</v>
      </c>
      <c r="B85" s="6" t="s">
        <v>70</v>
      </c>
      <c r="C85" s="6" t="s">
        <v>256</v>
      </c>
      <c r="D85" s="6" t="s">
        <v>93</v>
      </c>
      <c r="E85" s="6"/>
      <c r="F85" s="86">
        <f>F86+F87+F88</f>
        <v>1194.20734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X85" s="86">
        <f>X86+X87+X88</f>
        <v>1194.20734</v>
      </c>
      <c r="Y85" s="18">
        <f t="shared" si="10"/>
        <v>100</v>
      </c>
    </row>
    <row r="86" spans="1:25" s="27" customFormat="1" ht="31.5" outlineLevel="5">
      <c r="A86" s="48" t="s">
        <v>239</v>
      </c>
      <c r="B86" s="49" t="s">
        <v>70</v>
      </c>
      <c r="C86" s="49" t="s">
        <v>256</v>
      </c>
      <c r="D86" s="49" t="s">
        <v>91</v>
      </c>
      <c r="E86" s="49"/>
      <c r="F86" s="87">
        <v>919.66122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X86" s="87">
        <v>919.66122</v>
      </c>
      <c r="Y86" s="18">
        <f t="shared" si="10"/>
        <v>100</v>
      </c>
    </row>
    <row r="87" spans="1:25" s="27" customFormat="1" ht="31.5" outlineLevel="5">
      <c r="A87" s="48" t="s">
        <v>244</v>
      </c>
      <c r="B87" s="49" t="s">
        <v>70</v>
      </c>
      <c r="C87" s="49" t="s">
        <v>256</v>
      </c>
      <c r="D87" s="49" t="s">
        <v>92</v>
      </c>
      <c r="E87" s="49"/>
      <c r="F87" s="87">
        <v>0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X87" s="87">
        <v>0</v>
      </c>
      <c r="Y87" s="18">
        <v>0</v>
      </c>
    </row>
    <row r="88" spans="1:25" s="27" customFormat="1" ht="47.25" outlineLevel="5">
      <c r="A88" s="48" t="s">
        <v>240</v>
      </c>
      <c r="B88" s="49" t="s">
        <v>70</v>
      </c>
      <c r="C88" s="49" t="s">
        <v>256</v>
      </c>
      <c r="D88" s="49" t="s">
        <v>241</v>
      </c>
      <c r="E88" s="49"/>
      <c r="F88" s="87">
        <v>274.54612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X88" s="87">
        <v>274.54612</v>
      </c>
      <c r="Y88" s="18">
        <f t="shared" si="10"/>
        <v>100</v>
      </c>
    </row>
    <row r="89" spans="1:25" s="27" customFormat="1" ht="18.75" outlineLevel="5">
      <c r="A89" s="5" t="s">
        <v>95</v>
      </c>
      <c r="B89" s="6" t="s">
        <v>70</v>
      </c>
      <c r="C89" s="6" t="s">
        <v>256</v>
      </c>
      <c r="D89" s="6" t="s">
        <v>96</v>
      </c>
      <c r="E89" s="6"/>
      <c r="F89" s="86">
        <f>F90</f>
        <v>205.79266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X89" s="86">
        <f>X90</f>
        <v>205.79266</v>
      </c>
      <c r="Y89" s="18">
        <f t="shared" si="10"/>
        <v>100</v>
      </c>
    </row>
    <row r="90" spans="1:25" s="27" customFormat="1" ht="31.5" outlineLevel="5">
      <c r="A90" s="48" t="s">
        <v>97</v>
      </c>
      <c r="B90" s="49" t="s">
        <v>70</v>
      </c>
      <c r="C90" s="49" t="s">
        <v>256</v>
      </c>
      <c r="D90" s="49" t="s">
        <v>98</v>
      </c>
      <c r="E90" s="49"/>
      <c r="F90" s="87">
        <v>205.79266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X90" s="87">
        <v>205.79266</v>
      </c>
      <c r="Y90" s="18">
        <f t="shared" si="10"/>
        <v>100</v>
      </c>
    </row>
    <row r="91" spans="1:25" s="27" customFormat="1" ht="47.25" outlineLevel="5">
      <c r="A91" s="51" t="s">
        <v>231</v>
      </c>
      <c r="B91" s="19" t="s">
        <v>70</v>
      </c>
      <c r="C91" s="19" t="s">
        <v>257</v>
      </c>
      <c r="D91" s="19" t="s">
        <v>5</v>
      </c>
      <c r="E91" s="19"/>
      <c r="F91" s="85">
        <f>F92</f>
        <v>0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X91" s="85">
        <f>X92</f>
        <v>0</v>
      </c>
      <c r="Y91" s="18">
        <v>0</v>
      </c>
    </row>
    <row r="92" spans="1:25" s="27" customFormat="1" ht="18.75" outlineLevel="5">
      <c r="A92" s="5" t="s">
        <v>95</v>
      </c>
      <c r="B92" s="6" t="s">
        <v>70</v>
      </c>
      <c r="C92" s="6" t="s">
        <v>257</v>
      </c>
      <c r="D92" s="6" t="s">
        <v>96</v>
      </c>
      <c r="E92" s="6"/>
      <c r="F92" s="86">
        <f>F93</f>
        <v>0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X92" s="86">
        <f>X93</f>
        <v>0</v>
      </c>
      <c r="Y92" s="18">
        <v>0</v>
      </c>
    </row>
    <row r="93" spans="1:25" s="27" customFormat="1" ht="31.5" outlineLevel="5">
      <c r="A93" s="48" t="s">
        <v>97</v>
      </c>
      <c r="B93" s="49" t="s">
        <v>70</v>
      </c>
      <c r="C93" s="49" t="s">
        <v>257</v>
      </c>
      <c r="D93" s="49" t="s">
        <v>98</v>
      </c>
      <c r="E93" s="49"/>
      <c r="F93" s="87">
        <v>0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87">
        <v>0</v>
      </c>
      <c r="Y93" s="18">
        <v>0</v>
      </c>
    </row>
    <row r="94" spans="1:25" s="27" customFormat="1" ht="47.25" outlineLevel="4">
      <c r="A94" s="52" t="s">
        <v>200</v>
      </c>
      <c r="B94" s="19" t="s">
        <v>70</v>
      </c>
      <c r="C94" s="19" t="s">
        <v>250</v>
      </c>
      <c r="D94" s="19" t="s">
        <v>5</v>
      </c>
      <c r="E94" s="19"/>
      <c r="F94" s="85">
        <f>F95+F99</f>
        <v>15036.140000000001</v>
      </c>
      <c r="G94" s="7">
        <f aca="true" t="shared" si="14" ref="G94:V94">G95</f>
        <v>0</v>
      </c>
      <c r="H94" s="7">
        <f t="shared" si="14"/>
        <v>0</v>
      </c>
      <c r="I94" s="7">
        <f t="shared" si="14"/>
        <v>0</v>
      </c>
      <c r="J94" s="7">
        <f t="shared" si="14"/>
        <v>0</v>
      </c>
      <c r="K94" s="7">
        <f t="shared" si="14"/>
        <v>0</v>
      </c>
      <c r="L94" s="7">
        <f t="shared" si="14"/>
        <v>0</v>
      </c>
      <c r="M94" s="7">
        <f t="shared" si="14"/>
        <v>0</v>
      </c>
      <c r="N94" s="7">
        <f t="shared" si="14"/>
        <v>0</v>
      </c>
      <c r="O94" s="7">
        <f t="shared" si="14"/>
        <v>0</v>
      </c>
      <c r="P94" s="7">
        <f t="shared" si="14"/>
        <v>0</v>
      </c>
      <c r="Q94" s="7">
        <f t="shared" si="14"/>
        <v>0</v>
      </c>
      <c r="R94" s="7">
        <f t="shared" si="14"/>
        <v>0</v>
      </c>
      <c r="S94" s="7">
        <f t="shared" si="14"/>
        <v>0</v>
      </c>
      <c r="T94" s="7">
        <f t="shared" si="14"/>
        <v>0</v>
      </c>
      <c r="U94" s="7">
        <f t="shared" si="14"/>
        <v>0</v>
      </c>
      <c r="V94" s="7">
        <f t="shared" si="14"/>
        <v>0</v>
      </c>
      <c r="X94" s="85">
        <f>X95+X99</f>
        <v>14700.02403</v>
      </c>
      <c r="Y94" s="18">
        <f t="shared" si="10"/>
        <v>97.76461265989808</v>
      </c>
    </row>
    <row r="95" spans="1:25" s="27" customFormat="1" ht="31.5" outlineLevel="5">
      <c r="A95" s="5" t="s">
        <v>94</v>
      </c>
      <c r="B95" s="6" t="s">
        <v>70</v>
      </c>
      <c r="C95" s="6" t="s">
        <v>250</v>
      </c>
      <c r="D95" s="6" t="s">
        <v>93</v>
      </c>
      <c r="E95" s="6"/>
      <c r="F95" s="86">
        <f>F96+F97+F98</f>
        <v>14904.44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X95" s="86">
        <f>X96+X97+X98</f>
        <v>14656.27403</v>
      </c>
      <c r="Y95" s="18">
        <f t="shared" si="10"/>
        <v>98.33495273891538</v>
      </c>
    </row>
    <row r="96" spans="1:25" s="27" customFormat="1" ht="31.5" outlineLevel="5">
      <c r="A96" s="48" t="s">
        <v>239</v>
      </c>
      <c r="B96" s="49" t="s">
        <v>70</v>
      </c>
      <c r="C96" s="49" t="s">
        <v>250</v>
      </c>
      <c r="D96" s="49" t="s">
        <v>91</v>
      </c>
      <c r="E96" s="49"/>
      <c r="F96" s="87">
        <v>11023.71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X96" s="87">
        <v>10978.05005</v>
      </c>
      <c r="Y96" s="18">
        <f t="shared" si="10"/>
        <v>99.58580232970571</v>
      </c>
    </row>
    <row r="97" spans="1:25" s="27" customFormat="1" ht="31.5" outlineLevel="5">
      <c r="A97" s="48" t="s">
        <v>244</v>
      </c>
      <c r="B97" s="49" t="s">
        <v>70</v>
      </c>
      <c r="C97" s="49" t="s">
        <v>250</v>
      </c>
      <c r="D97" s="49" t="s">
        <v>92</v>
      </c>
      <c r="E97" s="49"/>
      <c r="F97" s="50">
        <v>22.2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X97" s="50">
        <v>22.2</v>
      </c>
      <c r="Y97" s="18">
        <f t="shared" si="10"/>
        <v>100</v>
      </c>
    </row>
    <row r="98" spans="1:25" s="27" customFormat="1" ht="47.25" outlineLevel="5">
      <c r="A98" s="48" t="s">
        <v>240</v>
      </c>
      <c r="B98" s="49" t="s">
        <v>70</v>
      </c>
      <c r="C98" s="49" t="s">
        <v>250</v>
      </c>
      <c r="D98" s="49" t="s">
        <v>241</v>
      </c>
      <c r="E98" s="49"/>
      <c r="F98" s="50">
        <v>3858.53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X98" s="50">
        <v>3656.02398</v>
      </c>
      <c r="Y98" s="18">
        <f t="shared" si="10"/>
        <v>94.75173135883354</v>
      </c>
    </row>
    <row r="99" spans="1:25" s="27" customFormat="1" ht="18.75" outlineLevel="5">
      <c r="A99" s="5" t="s">
        <v>95</v>
      </c>
      <c r="B99" s="6" t="s">
        <v>70</v>
      </c>
      <c r="C99" s="6" t="s">
        <v>250</v>
      </c>
      <c r="D99" s="6" t="s">
        <v>96</v>
      </c>
      <c r="E99" s="6"/>
      <c r="F99" s="7">
        <f>F100</f>
        <v>131.7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X99" s="7">
        <f>X100</f>
        <v>43.75</v>
      </c>
      <c r="Y99" s="18">
        <f t="shared" si="10"/>
        <v>33.21943811693242</v>
      </c>
    </row>
    <row r="100" spans="1:25" s="27" customFormat="1" ht="31.5" outlineLevel="5">
      <c r="A100" s="48" t="s">
        <v>97</v>
      </c>
      <c r="B100" s="49" t="s">
        <v>70</v>
      </c>
      <c r="C100" s="49" t="s">
        <v>250</v>
      </c>
      <c r="D100" s="49" t="s">
        <v>98</v>
      </c>
      <c r="E100" s="49"/>
      <c r="F100" s="50">
        <v>131.7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X100" s="50">
        <v>43.75</v>
      </c>
      <c r="Y100" s="18">
        <f t="shared" si="10"/>
        <v>33.21943811693242</v>
      </c>
    </row>
    <row r="101" spans="1:25" s="27" customFormat="1" ht="48.75" customHeight="1" outlineLevel="4">
      <c r="A101" s="51" t="s">
        <v>138</v>
      </c>
      <c r="B101" s="19" t="s">
        <v>70</v>
      </c>
      <c r="C101" s="19" t="s">
        <v>258</v>
      </c>
      <c r="D101" s="19" t="s">
        <v>5</v>
      </c>
      <c r="E101" s="19"/>
      <c r="F101" s="20">
        <f>F102+F104</f>
        <v>178.82243</v>
      </c>
      <c r="G101" s="7">
        <f aca="true" t="shared" si="15" ref="G101:V101">G102</f>
        <v>0</v>
      </c>
      <c r="H101" s="7">
        <f t="shared" si="15"/>
        <v>0</v>
      </c>
      <c r="I101" s="7">
        <f t="shared" si="15"/>
        <v>0</v>
      </c>
      <c r="J101" s="7">
        <f t="shared" si="15"/>
        <v>0</v>
      </c>
      <c r="K101" s="7">
        <f t="shared" si="15"/>
        <v>0</v>
      </c>
      <c r="L101" s="7">
        <f t="shared" si="15"/>
        <v>0</v>
      </c>
      <c r="M101" s="7">
        <f t="shared" si="15"/>
        <v>0</v>
      </c>
      <c r="N101" s="7">
        <f t="shared" si="15"/>
        <v>0</v>
      </c>
      <c r="O101" s="7">
        <f t="shared" si="15"/>
        <v>0</v>
      </c>
      <c r="P101" s="7">
        <f t="shared" si="15"/>
        <v>0</v>
      </c>
      <c r="Q101" s="7">
        <f t="shared" si="15"/>
        <v>0</v>
      </c>
      <c r="R101" s="7">
        <f t="shared" si="15"/>
        <v>0</v>
      </c>
      <c r="S101" s="7">
        <f t="shared" si="15"/>
        <v>0</v>
      </c>
      <c r="T101" s="7">
        <f t="shared" si="15"/>
        <v>0</v>
      </c>
      <c r="U101" s="7">
        <f t="shared" si="15"/>
        <v>0</v>
      </c>
      <c r="V101" s="7">
        <f t="shared" si="15"/>
        <v>0</v>
      </c>
      <c r="X101" s="20">
        <f>X102+X104</f>
        <v>134.61243</v>
      </c>
      <c r="Y101" s="18">
        <f t="shared" si="10"/>
        <v>75.27715063485044</v>
      </c>
    </row>
    <row r="102" spans="1:25" s="27" customFormat="1" ht="18.75" outlineLevel="5">
      <c r="A102" s="5" t="s">
        <v>95</v>
      </c>
      <c r="B102" s="6" t="s">
        <v>70</v>
      </c>
      <c r="C102" s="6" t="s">
        <v>258</v>
      </c>
      <c r="D102" s="6" t="s">
        <v>96</v>
      </c>
      <c r="E102" s="6"/>
      <c r="F102" s="7">
        <f>F103</f>
        <v>175.97243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X102" s="7">
        <f>X103</f>
        <v>131.76243</v>
      </c>
      <c r="Y102" s="18">
        <f t="shared" si="10"/>
        <v>74.87674631759077</v>
      </c>
    </row>
    <row r="103" spans="1:25" s="27" customFormat="1" ht="31.5" outlineLevel="5">
      <c r="A103" s="48" t="s">
        <v>97</v>
      </c>
      <c r="B103" s="49" t="s">
        <v>70</v>
      </c>
      <c r="C103" s="49" t="s">
        <v>258</v>
      </c>
      <c r="D103" s="49" t="s">
        <v>98</v>
      </c>
      <c r="E103" s="49"/>
      <c r="F103" s="50">
        <v>175.97243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X103" s="50">
        <v>131.76243</v>
      </c>
      <c r="Y103" s="18">
        <f t="shared" si="10"/>
        <v>74.87674631759077</v>
      </c>
    </row>
    <row r="104" spans="1:25" s="27" customFormat="1" ht="18.75" outlineLevel="5">
      <c r="A104" s="5" t="s">
        <v>99</v>
      </c>
      <c r="B104" s="6" t="s">
        <v>70</v>
      </c>
      <c r="C104" s="6" t="s">
        <v>258</v>
      </c>
      <c r="D104" s="6" t="s">
        <v>100</v>
      </c>
      <c r="E104" s="6"/>
      <c r="F104" s="7">
        <f>F105</f>
        <v>2.85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X104" s="7">
        <f>X105</f>
        <v>2.85</v>
      </c>
      <c r="Y104" s="18">
        <f t="shared" si="10"/>
        <v>100</v>
      </c>
    </row>
    <row r="105" spans="1:25" s="27" customFormat="1" ht="18.75" outlineLevel="5">
      <c r="A105" s="48" t="s">
        <v>102</v>
      </c>
      <c r="B105" s="49" t="s">
        <v>70</v>
      </c>
      <c r="C105" s="49" t="s">
        <v>258</v>
      </c>
      <c r="D105" s="49" t="s">
        <v>104</v>
      </c>
      <c r="E105" s="49"/>
      <c r="F105" s="50">
        <v>2.85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X105" s="50">
        <v>2.85</v>
      </c>
      <c r="Y105" s="18">
        <f t="shared" si="10"/>
        <v>100</v>
      </c>
    </row>
    <row r="106" spans="1:25" s="27" customFormat="1" ht="15.75" customHeight="1" outlineLevel="4">
      <c r="A106" s="51" t="s">
        <v>139</v>
      </c>
      <c r="B106" s="19" t="s">
        <v>70</v>
      </c>
      <c r="C106" s="19" t="s">
        <v>252</v>
      </c>
      <c r="D106" s="19" t="s">
        <v>5</v>
      </c>
      <c r="E106" s="19"/>
      <c r="F106" s="85">
        <f>F107+F108+F109</f>
        <v>597.1479899999999</v>
      </c>
      <c r="G106" s="7">
        <f aca="true" t="shared" si="16" ref="G106:V106">G108</f>
        <v>0</v>
      </c>
      <c r="H106" s="7">
        <f t="shared" si="16"/>
        <v>0</v>
      </c>
      <c r="I106" s="7">
        <f t="shared" si="16"/>
        <v>0</v>
      </c>
      <c r="J106" s="7">
        <f t="shared" si="16"/>
        <v>0</v>
      </c>
      <c r="K106" s="7">
        <f t="shared" si="16"/>
        <v>0</v>
      </c>
      <c r="L106" s="7">
        <f t="shared" si="16"/>
        <v>0</v>
      </c>
      <c r="M106" s="7">
        <f t="shared" si="16"/>
        <v>0</v>
      </c>
      <c r="N106" s="7">
        <f t="shared" si="16"/>
        <v>0</v>
      </c>
      <c r="O106" s="7">
        <f t="shared" si="16"/>
        <v>0</v>
      </c>
      <c r="P106" s="7">
        <f t="shared" si="16"/>
        <v>0</v>
      </c>
      <c r="Q106" s="7">
        <f t="shared" si="16"/>
        <v>0</v>
      </c>
      <c r="R106" s="7">
        <f t="shared" si="16"/>
        <v>0</v>
      </c>
      <c r="S106" s="7">
        <f t="shared" si="16"/>
        <v>0</v>
      </c>
      <c r="T106" s="7">
        <f t="shared" si="16"/>
        <v>0</v>
      </c>
      <c r="U106" s="7">
        <f t="shared" si="16"/>
        <v>0</v>
      </c>
      <c r="V106" s="7">
        <f t="shared" si="16"/>
        <v>0</v>
      </c>
      <c r="X106" s="85">
        <f>X107+X108+X109</f>
        <v>590.67082</v>
      </c>
      <c r="Y106" s="18">
        <f t="shared" si="10"/>
        <v>98.91531578294354</v>
      </c>
    </row>
    <row r="107" spans="1:25" s="27" customFormat="1" ht="51" customHeight="1" outlineLevel="4">
      <c r="A107" s="57" t="s">
        <v>202</v>
      </c>
      <c r="B107" s="100" t="s">
        <v>70</v>
      </c>
      <c r="C107" s="100" t="s">
        <v>252</v>
      </c>
      <c r="D107" s="100" t="s">
        <v>84</v>
      </c>
      <c r="E107" s="100"/>
      <c r="F107" s="101">
        <v>6.63717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X107" s="101">
        <v>0</v>
      </c>
      <c r="Y107" s="18">
        <f t="shared" si="10"/>
        <v>0</v>
      </c>
    </row>
    <row r="108" spans="1:25" s="27" customFormat="1" ht="18.75" outlineLevel="5">
      <c r="A108" s="99" t="s">
        <v>109</v>
      </c>
      <c r="B108" s="100" t="s">
        <v>70</v>
      </c>
      <c r="C108" s="100" t="s">
        <v>252</v>
      </c>
      <c r="D108" s="100" t="s">
        <v>222</v>
      </c>
      <c r="E108" s="100"/>
      <c r="F108" s="101">
        <v>174.11056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X108" s="101">
        <v>174.11056</v>
      </c>
      <c r="Y108" s="18">
        <f t="shared" si="10"/>
        <v>100</v>
      </c>
    </row>
    <row r="109" spans="1:25" s="27" customFormat="1" ht="18.75" outlineLevel="5">
      <c r="A109" s="99" t="s">
        <v>360</v>
      </c>
      <c r="B109" s="100" t="s">
        <v>70</v>
      </c>
      <c r="C109" s="100" t="s">
        <v>252</v>
      </c>
      <c r="D109" s="100" t="s">
        <v>359</v>
      </c>
      <c r="E109" s="100"/>
      <c r="F109" s="101">
        <v>416.40026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X109" s="101">
        <v>416.56026</v>
      </c>
      <c r="Y109" s="18">
        <f t="shared" si="10"/>
        <v>100.03842456774643</v>
      </c>
    </row>
    <row r="110" spans="1:25" s="27" customFormat="1" ht="48" customHeight="1" outlineLevel="5">
      <c r="A110" s="51" t="s">
        <v>193</v>
      </c>
      <c r="B110" s="19" t="s">
        <v>70</v>
      </c>
      <c r="C110" s="19" t="s">
        <v>259</v>
      </c>
      <c r="D110" s="19" t="s">
        <v>5</v>
      </c>
      <c r="E110" s="19"/>
      <c r="F110" s="20">
        <f>F111+F113</f>
        <v>0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X110" s="20">
        <f>X111+X113</f>
        <v>0</v>
      </c>
      <c r="Y110" s="18">
        <v>0</v>
      </c>
    </row>
    <row r="111" spans="1:25" s="27" customFormat="1" ht="18.75" outlineLevel="5">
      <c r="A111" s="5" t="s">
        <v>95</v>
      </c>
      <c r="B111" s="6" t="s">
        <v>70</v>
      </c>
      <c r="C111" s="6" t="s">
        <v>259</v>
      </c>
      <c r="D111" s="6" t="s">
        <v>96</v>
      </c>
      <c r="E111" s="6"/>
      <c r="F111" s="7">
        <f>F112</f>
        <v>0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X111" s="7">
        <f>X112</f>
        <v>0</v>
      </c>
      <c r="Y111" s="18">
        <v>0</v>
      </c>
    </row>
    <row r="112" spans="1:25" s="27" customFormat="1" ht="31.5" outlineLevel="5">
      <c r="A112" s="48" t="s">
        <v>97</v>
      </c>
      <c r="B112" s="49" t="s">
        <v>70</v>
      </c>
      <c r="C112" s="49" t="s">
        <v>259</v>
      </c>
      <c r="D112" s="49" t="s">
        <v>98</v>
      </c>
      <c r="E112" s="49"/>
      <c r="F112" s="50">
        <v>0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X112" s="50">
        <v>0</v>
      </c>
      <c r="Y112" s="18">
        <v>0</v>
      </c>
    </row>
    <row r="113" spans="1:25" s="27" customFormat="1" ht="18.75" outlineLevel="5">
      <c r="A113" s="5" t="s">
        <v>99</v>
      </c>
      <c r="B113" s="6" t="s">
        <v>70</v>
      </c>
      <c r="C113" s="6" t="s">
        <v>259</v>
      </c>
      <c r="D113" s="6" t="s">
        <v>100</v>
      </c>
      <c r="E113" s="6"/>
      <c r="F113" s="7">
        <f>F114</f>
        <v>0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X113" s="7">
        <f>X114</f>
        <v>0</v>
      </c>
      <c r="Y113" s="18">
        <v>0</v>
      </c>
    </row>
    <row r="114" spans="1:25" s="27" customFormat="1" ht="18.75" outlineLevel="5">
      <c r="A114" s="48" t="s">
        <v>102</v>
      </c>
      <c r="B114" s="49" t="s">
        <v>70</v>
      </c>
      <c r="C114" s="49" t="s">
        <v>259</v>
      </c>
      <c r="D114" s="49" t="s">
        <v>104</v>
      </c>
      <c r="E114" s="49"/>
      <c r="F114" s="50">
        <v>0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X114" s="50">
        <v>0</v>
      </c>
      <c r="Y114" s="18">
        <v>0</v>
      </c>
    </row>
    <row r="115" spans="1:25" s="27" customFormat="1" ht="47.25" outlineLevel="5">
      <c r="A115" s="51" t="s">
        <v>236</v>
      </c>
      <c r="B115" s="19" t="s">
        <v>70</v>
      </c>
      <c r="C115" s="19" t="s">
        <v>260</v>
      </c>
      <c r="D115" s="19" t="s">
        <v>5</v>
      </c>
      <c r="E115" s="19"/>
      <c r="F115" s="85">
        <f>F116</f>
        <v>0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X115" s="85">
        <f>X116</f>
        <v>0</v>
      </c>
      <c r="Y115" s="18">
        <v>0</v>
      </c>
    </row>
    <row r="116" spans="1:25" s="27" customFormat="1" ht="18.75" outlineLevel="5">
      <c r="A116" s="5" t="s">
        <v>95</v>
      </c>
      <c r="B116" s="6" t="s">
        <v>70</v>
      </c>
      <c r="C116" s="6" t="s">
        <v>260</v>
      </c>
      <c r="D116" s="6" t="s">
        <v>96</v>
      </c>
      <c r="E116" s="6"/>
      <c r="F116" s="86">
        <f>F117</f>
        <v>0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X116" s="86">
        <f>X117</f>
        <v>0</v>
      </c>
      <c r="Y116" s="18">
        <v>0</v>
      </c>
    </row>
    <row r="117" spans="1:25" s="27" customFormat="1" ht="31.5" outlineLevel="5">
      <c r="A117" s="48" t="s">
        <v>97</v>
      </c>
      <c r="B117" s="49" t="s">
        <v>70</v>
      </c>
      <c r="C117" s="49" t="s">
        <v>260</v>
      </c>
      <c r="D117" s="49" t="s">
        <v>98</v>
      </c>
      <c r="E117" s="49"/>
      <c r="F117" s="87">
        <v>0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X117" s="87">
        <v>0</v>
      </c>
      <c r="Y117" s="18">
        <v>0</v>
      </c>
    </row>
    <row r="118" spans="1:25" s="27" customFormat="1" ht="31.5" outlineLevel="6">
      <c r="A118" s="51" t="s">
        <v>140</v>
      </c>
      <c r="B118" s="19" t="s">
        <v>70</v>
      </c>
      <c r="C118" s="19" t="s">
        <v>261</v>
      </c>
      <c r="D118" s="19" t="s">
        <v>5</v>
      </c>
      <c r="E118" s="19"/>
      <c r="F118" s="20">
        <f>F119+F123+F125</f>
        <v>23311.74482</v>
      </c>
      <c r="G118" s="20">
        <f aca="true" t="shared" si="17" ref="G118:V118">G119</f>
        <v>0</v>
      </c>
      <c r="H118" s="20">
        <f t="shared" si="17"/>
        <v>0</v>
      </c>
      <c r="I118" s="20">
        <f t="shared" si="17"/>
        <v>0</v>
      </c>
      <c r="J118" s="20">
        <f t="shared" si="17"/>
        <v>0</v>
      </c>
      <c r="K118" s="20">
        <f t="shared" si="17"/>
        <v>0</v>
      </c>
      <c r="L118" s="20">
        <f t="shared" si="17"/>
        <v>0</v>
      </c>
      <c r="M118" s="20">
        <f t="shared" si="17"/>
        <v>0</v>
      </c>
      <c r="N118" s="20">
        <f t="shared" si="17"/>
        <v>0</v>
      </c>
      <c r="O118" s="20">
        <f t="shared" si="17"/>
        <v>0</v>
      </c>
      <c r="P118" s="20">
        <f t="shared" si="17"/>
        <v>0</v>
      </c>
      <c r="Q118" s="20">
        <f t="shared" si="17"/>
        <v>0</v>
      </c>
      <c r="R118" s="20">
        <f t="shared" si="17"/>
        <v>0</v>
      </c>
      <c r="S118" s="20">
        <f t="shared" si="17"/>
        <v>0</v>
      </c>
      <c r="T118" s="20">
        <f t="shared" si="17"/>
        <v>0</v>
      </c>
      <c r="U118" s="20">
        <f t="shared" si="17"/>
        <v>0</v>
      </c>
      <c r="V118" s="20">
        <f t="shared" si="17"/>
        <v>0</v>
      </c>
      <c r="X118" s="20">
        <f>X119+X123+X125</f>
        <v>20346.35851</v>
      </c>
      <c r="Y118" s="18">
        <f t="shared" si="10"/>
        <v>87.27943217937128</v>
      </c>
    </row>
    <row r="119" spans="1:25" s="27" customFormat="1" ht="18.75" outlineLevel="6">
      <c r="A119" s="5" t="s">
        <v>110</v>
      </c>
      <c r="B119" s="6" t="s">
        <v>70</v>
      </c>
      <c r="C119" s="6" t="s">
        <v>261</v>
      </c>
      <c r="D119" s="6" t="s">
        <v>111</v>
      </c>
      <c r="E119" s="6"/>
      <c r="F119" s="7">
        <f>F120+F121+F122</f>
        <v>14340.38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X119" s="7">
        <f>X120+X121+X122</f>
        <v>13646.41546</v>
      </c>
      <c r="Y119" s="18">
        <f t="shared" si="10"/>
        <v>95.16076603269929</v>
      </c>
    </row>
    <row r="120" spans="1:25" s="27" customFormat="1" ht="18.75" outlineLevel="6">
      <c r="A120" s="48" t="s">
        <v>238</v>
      </c>
      <c r="B120" s="49" t="s">
        <v>70</v>
      </c>
      <c r="C120" s="49" t="s">
        <v>261</v>
      </c>
      <c r="D120" s="49" t="s">
        <v>112</v>
      </c>
      <c r="E120" s="49"/>
      <c r="F120" s="50">
        <v>10432.31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X120" s="50">
        <v>10099.16939</v>
      </c>
      <c r="Y120" s="18">
        <f t="shared" si="10"/>
        <v>96.80664579560998</v>
      </c>
    </row>
    <row r="121" spans="1:25" s="27" customFormat="1" ht="31.5" outlineLevel="6">
      <c r="A121" s="48" t="s">
        <v>245</v>
      </c>
      <c r="B121" s="49" t="s">
        <v>70</v>
      </c>
      <c r="C121" s="49" t="s">
        <v>261</v>
      </c>
      <c r="D121" s="49" t="s">
        <v>113</v>
      </c>
      <c r="E121" s="49"/>
      <c r="F121" s="50">
        <v>0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X121" s="50">
        <v>0</v>
      </c>
      <c r="Y121" s="18">
        <v>0</v>
      </c>
    </row>
    <row r="122" spans="1:25" s="27" customFormat="1" ht="47.25" outlineLevel="6">
      <c r="A122" s="48" t="s">
        <v>242</v>
      </c>
      <c r="B122" s="49" t="s">
        <v>70</v>
      </c>
      <c r="C122" s="49" t="s">
        <v>261</v>
      </c>
      <c r="D122" s="49" t="s">
        <v>243</v>
      </c>
      <c r="E122" s="49"/>
      <c r="F122" s="50">
        <v>3908.07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X122" s="50">
        <v>3547.24607</v>
      </c>
      <c r="Y122" s="18">
        <f t="shared" si="10"/>
        <v>90.76720913392032</v>
      </c>
    </row>
    <row r="123" spans="1:25" s="27" customFormat="1" ht="23.25" customHeight="1" outlineLevel="6">
      <c r="A123" s="5" t="s">
        <v>95</v>
      </c>
      <c r="B123" s="6" t="s">
        <v>70</v>
      </c>
      <c r="C123" s="6" t="s">
        <v>261</v>
      </c>
      <c r="D123" s="6" t="s">
        <v>96</v>
      </c>
      <c r="E123" s="6"/>
      <c r="F123" s="7">
        <f>F124</f>
        <v>8603.36482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X123" s="7">
        <f>X124</f>
        <v>6415.24891</v>
      </c>
      <c r="Y123" s="18">
        <f t="shared" si="10"/>
        <v>74.56674271311442</v>
      </c>
    </row>
    <row r="124" spans="1:25" s="27" customFormat="1" ht="31.5" outlineLevel="6">
      <c r="A124" s="48" t="s">
        <v>97</v>
      </c>
      <c r="B124" s="49" t="s">
        <v>70</v>
      </c>
      <c r="C124" s="49" t="s">
        <v>261</v>
      </c>
      <c r="D124" s="49" t="s">
        <v>98</v>
      </c>
      <c r="E124" s="49"/>
      <c r="F124" s="50">
        <v>8603.36482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X124" s="50">
        <v>6415.24891</v>
      </c>
      <c r="Y124" s="18">
        <f t="shared" si="10"/>
        <v>74.56674271311442</v>
      </c>
    </row>
    <row r="125" spans="1:25" s="27" customFormat="1" ht="18.75" outlineLevel="6">
      <c r="A125" s="5" t="s">
        <v>99</v>
      </c>
      <c r="B125" s="6" t="s">
        <v>70</v>
      </c>
      <c r="C125" s="6" t="s">
        <v>261</v>
      </c>
      <c r="D125" s="6" t="s">
        <v>100</v>
      </c>
      <c r="E125" s="6"/>
      <c r="F125" s="7">
        <f>F126+F127</f>
        <v>368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X125" s="7">
        <f>X126+X127</f>
        <v>284.69414</v>
      </c>
      <c r="Y125" s="18">
        <f t="shared" si="10"/>
        <v>77.36253804347825</v>
      </c>
    </row>
    <row r="126" spans="1:25" s="27" customFormat="1" ht="22.5" customHeight="1" outlineLevel="6">
      <c r="A126" s="48" t="s">
        <v>101</v>
      </c>
      <c r="B126" s="49" t="s">
        <v>70</v>
      </c>
      <c r="C126" s="49" t="s">
        <v>261</v>
      </c>
      <c r="D126" s="49" t="s">
        <v>103</v>
      </c>
      <c r="E126" s="49"/>
      <c r="F126" s="50">
        <v>324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X126" s="50">
        <v>253.89042</v>
      </c>
      <c r="Y126" s="18">
        <f t="shared" si="10"/>
        <v>78.36124074074074</v>
      </c>
    </row>
    <row r="127" spans="1:25" s="27" customFormat="1" ht="18.75" outlineLevel="6">
      <c r="A127" s="48" t="s">
        <v>102</v>
      </c>
      <c r="B127" s="49" t="s">
        <v>70</v>
      </c>
      <c r="C127" s="49" t="s">
        <v>261</v>
      </c>
      <c r="D127" s="49" t="s">
        <v>104</v>
      </c>
      <c r="E127" s="49"/>
      <c r="F127" s="50">
        <v>44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X127" s="50">
        <v>30.80372</v>
      </c>
      <c r="Y127" s="18">
        <f t="shared" si="10"/>
        <v>70.00845454545454</v>
      </c>
    </row>
    <row r="128" spans="1:25" s="27" customFormat="1" ht="31.5" outlineLevel="6">
      <c r="A128" s="65" t="s">
        <v>141</v>
      </c>
      <c r="B128" s="19" t="s">
        <v>70</v>
      </c>
      <c r="C128" s="19" t="s">
        <v>262</v>
      </c>
      <c r="D128" s="19" t="s">
        <v>5</v>
      </c>
      <c r="E128" s="19"/>
      <c r="F128" s="20">
        <f>F129+F133</f>
        <v>1003.4</v>
      </c>
      <c r="G128" s="13">
        <f aca="true" t="shared" si="18" ref="G128:V128">G129</f>
        <v>0</v>
      </c>
      <c r="H128" s="13">
        <f t="shared" si="18"/>
        <v>0</v>
      </c>
      <c r="I128" s="13">
        <f t="shared" si="18"/>
        <v>0</v>
      </c>
      <c r="J128" s="13">
        <f t="shared" si="18"/>
        <v>0</v>
      </c>
      <c r="K128" s="13">
        <f t="shared" si="18"/>
        <v>0</v>
      </c>
      <c r="L128" s="13">
        <f t="shared" si="18"/>
        <v>0</v>
      </c>
      <c r="M128" s="13">
        <f t="shared" si="18"/>
        <v>0</v>
      </c>
      <c r="N128" s="13">
        <f t="shared" si="18"/>
        <v>0</v>
      </c>
      <c r="O128" s="13">
        <f t="shared" si="18"/>
        <v>0</v>
      </c>
      <c r="P128" s="13">
        <f t="shared" si="18"/>
        <v>0</v>
      </c>
      <c r="Q128" s="13">
        <f t="shared" si="18"/>
        <v>0</v>
      </c>
      <c r="R128" s="13">
        <f t="shared" si="18"/>
        <v>0</v>
      </c>
      <c r="S128" s="13">
        <f t="shared" si="18"/>
        <v>0</v>
      </c>
      <c r="T128" s="13">
        <f t="shared" si="18"/>
        <v>0</v>
      </c>
      <c r="U128" s="13">
        <f t="shared" si="18"/>
        <v>0</v>
      </c>
      <c r="V128" s="13">
        <f t="shared" si="18"/>
        <v>0</v>
      </c>
      <c r="X128" s="20">
        <f>X129+X133</f>
        <v>1003.3997599999999</v>
      </c>
      <c r="Y128" s="18">
        <f t="shared" si="10"/>
        <v>99.9999760813235</v>
      </c>
    </row>
    <row r="129" spans="1:25" s="27" customFormat="1" ht="31.5" outlineLevel="6">
      <c r="A129" s="5" t="s">
        <v>94</v>
      </c>
      <c r="B129" s="6" t="s">
        <v>70</v>
      </c>
      <c r="C129" s="6" t="s">
        <v>262</v>
      </c>
      <c r="D129" s="6" t="s">
        <v>93</v>
      </c>
      <c r="E129" s="6"/>
      <c r="F129" s="7">
        <f>F130+F131+F132</f>
        <v>888.62349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X129" s="7">
        <f>X130+X131+X132</f>
        <v>888.62349</v>
      </c>
      <c r="Y129" s="18">
        <f t="shared" si="10"/>
        <v>100</v>
      </c>
    </row>
    <row r="130" spans="1:25" s="27" customFormat="1" ht="31.5" outlineLevel="6">
      <c r="A130" s="48" t="s">
        <v>239</v>
      </c>
      <c r="B130" s="49" t="s">
        <v>70</v>
      </c>
      <c r="C130" s="49" t="s">
        <v>262</v>
      </c>
      <c r="D130" s="49" t="s">
        <v>91</v>
      </c>
      <c r="E130" s="49"/>
      <c r="F130" s="50">
        <v>685.70606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X130" s="50">
        <v>685.70606</v>
      </c>
      <c r="Y130" s="18">
        <f t="shared" si="10"/>
        <v>100</v>
      </c>
    </row>
    <row r="131" spans="1:25" s="27" customFormat="1" ht="31.5" outlineLevel="6">
      <c r="A131" s="48" t="s">
        <v>244</v>
      </c>
      <c r="B131" s="49" t="s">
        <v>70</v>
      </c>
      <c r="C131" s="49" t="s">
        <v>262</v>
      </c>
      <c r="D131" s="49" t="s">
        <v>92</v>
      </c>
      <c r="E131" s="49"/>
      <c r="F131" s="50">
        <v>0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X131" s="50">
        <v>0</v>
      </c>
      <c r="Y131" s="18">
        <v>0</v>
      </c>
    </row>
    <row r="132" spans="1:25" s="27" customFormat="1" ht="47.25" outlineLevel="6">
      <c r="A132" s="48" t="s">
        <v>240</v>
      </c>
      <c r="B132" s="49" t="s">
        <v>70</v>
      </c>
      <c r="C132" s="49" t="s">
        <v>262</v>
      </c>
      <c r="D132" s="49" t="s">
        <v>241</v>
      </c>
      <c r="E132" s="49"/>
      <c r="F132" s="50">
        <v>202.91743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X132" s="50">
        <v>202.91743</v>
      </c>
      <c r="Y132" s="18">
        <f t="shared" si="10"/>
        <v>100</v>
      </c>
    </row>
    <row r="133" spans="1:25" s="27" customFormat="1" ht="18.75" outlineLevel="6">
      <c r="A133" s="5" t="s">
        <v>95</v>
      </c>
      <c r="B133" s="6" t="s">
        <v>70</v>
      </c>
      <c r="C133" s="6" t="s">
        <v>262</v>
      </c>
      <c r="D133" s="6" t="s">
        <v>96</v>
      </c>
      <c r="E133" s="6"/>
      <c r="F133" s="7">
        <f>F134</f>
        <v>114.77651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X133" s="7">
        <f>X134</f>
        <v>114.77627</v>
      </c>
      <c r="Y133" s="18">
        <f t="shared" si="10"/>
        <v>99.99979089798077</v>
      </c>
    </row>
    <row r="134" spans="1:25" s="27" customFormat="1" ht="31.5" outlineLevel="6">
      <c r="A134" s="48" t="s">
        <v>97</v>
      </c>
      <c r="B134" s="49" t="s">
        <v>70</v>
      </c>
      <c r="C134" s="49" t="s">
        <v>262</v>
      </c>
      <c r="D134" s="49" t="s">
        <v>98</v>
      </c>
      <c r="E134" s="49"/>
      <c r="F134" s="50">
        <v>114.77651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X134" s="50">
        <v>114.77627</v>
      </c>
      <c r="Y134" s="18">
        <f t="shared" si="10"/>
        <v>99.99979089798077</v>
      </c>
    </row>
    <row r="135" spans="1:25" s="27" customFormat="1" ht="31.5" outlineLevel="6">
      <c r="A135" s="65" t="s">
        <v>142</v>
      </c>
      <c r="B135" s="19" t="s">
        <v>70</v>
      </c>
      <c r="C135" s="19" t="s">
        <v>263</v>
      </c>
      <c r="D135" s="19" t="s">
        <v>5</v>
      </c>
      <c r="E135" s="19"/>
      <c r="F135" s="20">
        <f>F136+F140</f>
        <v>538</v>
      </c>
      <c r="G135" s="13">
        <f aca="true" t="shared" si="19" ref="G135:V135">G136</f>
        <v>0</v>
      </c>
      <c r="H135" s="13">
        <f t="shared" si="19"/>
        <v>0</v>
      </c>
      <c r="I135" s="13">
        <f t="shared" si="19"/>
        <v>0</v>
      </c>
      <c r="J135" s="13">
        <f t="shared" si="19"/>
        <v>0</v>
      </c>
      <c r="K135" s="13">
        <f t="shared" si="19"/>
        <v>0</v>
      </c>
      <c r="L135" s="13">
        <f t="shared" si="19"/>
        <v>0</v>
      </c>
      <c r="M135" s="13">
        <f t="shared" si="19"/>
        <v>0</v>
      </c>
      <c r="N135" s="13">
        <f t="shared" si="19"/>
        <v>0</v>
      </c>
      <c r="O135" s="13">
        <f t="shared" si="19"/>
        <v>0</v>
      </c>
      <c r="P135" s="13">
        <f t="shared" si="19"/>
        <v>0</v>
      </c>
      <c r="Q135" s="13">
        <f t="shared" si="19"/>
        <v>0</v>
      </c>
      <c r="R135" s="13">
        <f t="shared" si="19"/>
        <v>0</v>
      </c>
      <c r="S135" s="13">
        <f t="shared" si="19"/>
        <v>0</v>
      </c>
      <c r="T135" s="13">
        <f t="shared" si="19"/>
        <v>0</v>
      </c>
      <c r="U135" s="13">
        <f t="shared" si="19"/>
        <v>0</v>
      </c>
      <c r="V135" s="13">
        <f t="shared" si="19"/>
        <v>0</v>
      </c>
      <c r="X135" s="20">
        <f>X136+X140</f>
        <v>538</v>
      </c>
      <c r="Y135" s="18">
        <f t="shared" si="10"/>
        <v>100</v>
      </c>
    </row>
    <row r="136" spans="1:25" s="27" customFormat="1" ht="31.5" outlineLevel="6">
      <c r="A136" s="5" t="s">
        <v>94</v>
      </c>
      <c r="B136" s="6" t="s">
        <v>70</v>
      </c>
      <c r="C136" s="6" t="s">
        <v>263</v>
      </c>
      <c r="D136" s="6" t="s">
        <v>93</v>
      </c>
      <c r="E136" s="6"/>
      <c r="F136" s="7">
        <f>F137+F138+F139</f>
        <v>466.076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X136" s="7">
        <f>X137+X138+X139</f>
        <v>466.076</v>
      </c>
      <c r="Y136" s="18">
        <f t="shared" si="10"/>
        <v>100</v>
      </c>
    </row>
    <row r="137" spans="1:25" s="27" customFormat="1" ht="31.5" outlineLevel="6">
      <c r="A137" s="48" t="s">
        <v>239</v>
      </c>
      <c r="B137" s="49" t="s">
        <v>70</v>
      </c>
      <c r="C137" s="49" t="s">
        <v>263</v>
      </c>
      <c r="D137" s="49" t="s">
        <v>91</v>
      </c>
      <c r="E137" s="49"/>
      <c r="F137" s="50">
        <v>358.897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X137" s="50">
        <v>358.897</v>
      </c>
      <c r="Y137" s="18">
        <f t="shared" si="10"/>
        <v>100</v>
      </c>
    </row>
    <row r="138" spans="1:25" s="27" customFormat="1" ht="31.5" outlineLevel="6">
      <c r="A138" s="48" t="s">
        <v>244</v>
      </c>
      <c r="B138" s="49" t="s">
        <v>70</v>
      </c>
      <c r="C138" s="49" t="s">
        <v>263</v>
      </c>
      <c r="D138" s="49" t="s">
        <v>92</v>
      </c>
      <c r="E138" s="49"/>
      <c r="F138" s="50">
        <v>0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X138" s="50">
        <v>0</v>
      </c>
      <c r="Y138" s="18">
        <v>0</v>
      </c>
    </row>
    <row r="139" spans="1:25" s="27" customFormat="1" ht="47.25" outlineLevel="6">
      <c r="A139" s="48" t="s">
        <v>240</v>
      </c>
      <c r="B139" s="49" t="s">
        <v>70</v>
      </c>
      <c r="C139" s="49" t="s">
        <v>263</v>
      </c>
      <c r="D139" s="49" t="s">
        <v>241</v>
      </c>
      <c r="E139" s="49"/>
      <c r="F139" s="50">
        <v>107.179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X139" s="50">
        <v>107.179</v>
      </c>
      <c r="Y139" s="18">
        <f t="shared" si="10"/>
        <v>100</v>
      </c>
    </row>
    <row r="140" spans="1:25" s="27" customFormat="1" ht="18.75" outlineLevel="6">
      <c r="A140" s="5" t="s">
        <v>95</v>
      </c>
      <c r="B140" s="6" t="s">
        <v>70</v>
      </c>
      <c r="C140" s="6" t="s">
        <v>263</v>
      </c>
      <c r="D140" s="6" t="s">
        <v>96</v>
      </c>
      <c r="E140" s="6"/>
      <c r="F140" s="7">
        <f>F141</f>
        <v>71.924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X140" s="7">
        <f>X141</f>
        <v>71.924</v>
      </c>
      <c r="Y140" s="18">
        <f aca="true" t="shared" si="20" ref="Y140:Y203">X140/F140*100</f>
        <v>100</v>
      </c>
    </row>
    <row r="141" spans="1:25" s="27" customFormat="1" ht="31.5" outlineLevel="6">
      <c r="A141" s="48" t="s">
        <v>97</v>
      </c>
      <c r="B141" s="49" t="s">
        <v>70</v>
      </c>
      <c r="C141" s="49" t="s">
        <v>263</v>
      </c>
      <c r="D141" s="49" t="s">
        <v>98</v>
      </c>
      <c r="E141" s="49"/>
      <c r="F141" s="50">
        <v>71.924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X141" s="50">
        <v>71.924</v>
      </c>
      <c r="Y141" s="18">
        <f t="shared" si="20"/>
        <v>100</v>
      </c>
    </row>
    <row r="142" spans="1:25" s="27" customFormat="1" ht="31.5" outlineLevel="6">
      <c r="A142" s="65" t="s">
        <v>143</v>
      </c>
      <c r="B142" s="19" t="s">
        <v>70</v>
      </c>
      <c r="C142" s="19" t="s">
        <v>264</v>
      </c>
      <c r="D142" s="19" t="s">
        <v>5</v>
      </c>
      <c r="E142" s="19"/>
      <c r="F142" s="20">
        <f>F143+F146</f>
        <v>652</v>
      </c>
      <c r="G142" s="13">
        <f aca="true" t="shared" si="21" ref="G142:V142">G143</f>
        <v>0</v>
      </c>
      <c r="H142" s="13">
        <f t="shared" si="21"/>
        <v>0</v>
      </c>
      <c r="I142" s="13">
        <f t="shared" si="21"/>
        <v>0</v>
      </c>
      <c r="J142" s="13">
        <f t="shared" si="21"/>
        <v>0</v>
      </c>
      <c r="K142" s="13">
        <f t="shared" si="21"/>
        <v>0</v>
      </c>
      <c r="L142" s="13">
        <f t="shared" si="21"/>
        <v>0</v>
      </c>
      <c r="M142" s="13">
        <f t="shared" si="21"/>
        <v>0</v>
      </c>
      <c r="N142" s="13">
        <f t="shared" si="21"/>
        <v>0</v>
      </c>
      <c r="O142" s="13">
        <f t="shared" si="21"/>
        <v>0</v>
      </c>
      <c r="P142" s="13">
        <f t="shared" si="21"/>
        <v>0</v>
      </c>
      <c r="Q142" s="13">
        <f t="shared" si="21"/>
        <v>0</v>
      </c>
      <c r="R142" s="13">
        <f t="shared" si="21"/>
        <v>0</v>
      </c>
      <c r="S142" s="13">
        <f t="shared" si="21"/>
        <v>0</v>
      </c>
      <c r="T142" s="13">
        <f t="shared" si="21"/>
        <v>0</v>
      </c>
      <c r="U142" s="13">
        <f t="shared" si="21"/>
        <v>0</v>
      </c>
      <c r="V142" s="13">
        <f t="shared" si="21"/>
        <v>0</v>
      </c>
      <c r="X142" s="20">
        <f>X143+X146</f>
        <v>651.99904</v>
      </c>
      <c r="Y142" s="18">
        <f t="shared" si="20"/>
        <v>99.99985276073619</v>
      </c>
    </row>
    <row r="143" spans="1:25" s="27" customFormat="1" ht="31.5" outlineLevel="6">
      <c r="A143" s="5" t="s">
        <v>94</v>
      </c>
      <c r="B143" s="6" t="s">
        <v>70</v>
      </c>
      <c r="C143" s="6" t="s">
        <v>264</v>
      </c>
      <c r="D143" s="6" t="s">
        <v>93</v>
      </c>
      <c r="E143" s="6"/>
      <c r="F143" s="7">
        <f>F144+F145</f>
        <v>477.23711000000003</v>
      </c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X143" s="7">
        <f>X144+X145</f>
        <v>477.23711000000003</v>
      </c>
      <c r="Y143" s="18">
        <f t="shared" si="20"/>
        <v>100</v>
      </c>
    </row>
    <row r="144" spans="1:25" s="27" customFormat="1" ht="31.5" outlineLevel="6">
      <c r="A144" s="48" t="s">
        <v>239</v>
      </c>
      <c r="B144" s="49" t="s">
        <v>70</v>
      </c>
      <c r="C144" s="49" t="s">
        <v>264</v>
      </c>
      <c r="D144" s="49" t="s">
        <v>91</v>
      </c>
      <c r="E144" s="53"/>
      <c r="F144" s="50">
        <v>370.12821</v>
      </c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X144" s="50">
        <v>370.12821</v>
      </c>
      <c r="Y144" s="18">
        <f t="shared" si="20"/>
        <v>100</v>
      </c>
    </row>
    <row r="145" spans="1:25" s="27" customFormat="1" ht="47.25" outlineLevel="6">
      <c r="A145" s="48" t="s">
        <v>240</v>
      </c>
      <c r="B145" s="49" t="s">
        <v>70</v>
      </c>
      <c r="C145" s="49" t="s">
        <v>264</v>
      </c>
      <c r="D145" s="49" t="s">
        <v>241</v>
      </c>
      <c r="E145" s="53"/>
      <c r="F145" s="50">
        <v>107.1089</v>
      </c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X145" s="50">
        <v>107.1089</v>
      </c>
      <c r="Y145" s="18">
        <f t="shared" si="20"/>
        <v>100</v>
      </c>
    </row>
    <row r="146" spans="1:25" s="27" customFormat="1" ht="18.75" outlineLevel="6">
      <c r="A146" s="5" t="s">
        <v>95</v>
      </c>
      <c r="B146" s="6" t="s">
        <v>70</v>
      </c>
      <c r="C146" s="6" t="s">
        <v>264</v>
      </c>
      <c r="D146" s="6" t="s">
        <v>96</v>
      </c>
      <c r="E146" s="46"/>
      <c r="F146" s="7">
        <f>F147</f>
        <v>174.76289</v>
      </c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X146" s="7">
        <f>X147</f>
        <v>174.76193</v>
      </c>
      <c r="Y146" s="18">
        <f t="shared" si="20"/>
        <v>99.99945068429574</v>
      </c>
    </row>
    <row r="147" spans="1:25" s="27" customFormat="1" ht="31.5" outlineLevel="6">
      <c r="A147" s="48" t="s">
        <v>97</v>
      </c>
      <c r="B147" s="49" t="s">
        <v>70</v>
      </c>
      <c r="C147" s="49" t="s">
        <v>264</v>
      </c>
      <c r="D147" s="49" t="s">
        <v>98</v>
      </c>
      <c r="E147" s="53"/>
      <c r="F147" s="50">
        <v>174.76289</v>
      </c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X147" s="50">
        <v>174.76193</v>
      </c>
      <c r="Y147" s="18">
        <f t="shared" si="20"/>
        <v>99.99945068429574</v>
      </c>
    </row>
    <row r="148" spans="1:25" s="27" customFormat="1" ht="18.75" outlineLevel="6">
      <c r="A148" s="14" t="s">
        <v>144</v>
      </c>
      <c r="B148" s="12" t="s">
        <v>70</v>
      </c>
      <c r="C148" s="12" t="s">
        <v>246</v>
      </c>
      <c r="D148" s="12" t="s">
        <v>5</v>
      </c>
      <c r="E148" s="12"/>
      <c r="F148" s="13">
        <f>F156+F163+F149+F167</f>
        <v>12073.0164</v>
      </c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X148" s="13">
        <f>X156+X163+X149+X167</f>
        <v>11563.53948</v>
      </c>
      <c r="Y148" s="18">
        <f t="shared" si="20"/>
        <v>95.78003621365079</v>
      </c>
    </row>
    <row r="149" spans="1:25" s="27" customFormat="1" ht="47.25" outlineLevel="6">
      <c r="A149" s="65" t="s">
        <v>381</v>
      </c>
      <c r="B149" s="63" t="s">
        <v>70</v>
      </c>
      <c r="C149" s="63" t="s">
        <v>265</v>
      </c>
      <c r="D149" s="63" t="s">
        <v>5</v>
      </c>
      <c r="E149" s="63"/>
      <c r="F149" s="64">
        <f>F150+F153</f>
        <v>99.9888</v>
      </c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X149" s="64">
        <f>X150+X153</f>
        <v>99.9888</v>
      </c>
      <c r="Y149" s="18">
        <f t="shared" si="20"/>
        <v>100</v>
      </c>
    </row>
    <row r="150" spans="1:25" s="27" customFormat="1" ht="33.75" customHeight="1" outlineLevel="6">
      <c r="A150" s="5" t="s">
        <v>194</v>
      </c>
      <c r="B150" s="6" t="s">
        <v>70</v>
      </c>
      <c r="C150" s="6" t="s">
        <v>266</v>
      </c>
      <c r="D150" s="6" t="s">
        <v>5</v>
      </c>
      <c r="E150" s="12"/>
      <c r="F150" s="7">
        <f>F151</f>
        <v>80</v>
      </c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X150" s="7">
        <f>X151</f>
        <v>80</v>
      </c>
      <c r="Y150" s="18">
        <f t="shared" si="20"/>
        <v>100</v>
      </c>
    </row>
    <row r="151" spans="1:25" s="27" customFormat="1" ht="18.75" outlineLevel="6">
      <c r="A151" s="48" t="s">
        <v>95</v>
      </c>
      <c r="B151" s="49" t="s">
        <v>70</v>
      </c>
      <c r="C151" s="49" t="s">
        <v>266</v>
      </c>
      <c r="D151" s="49" t="s">
        <v>96</v>
      </c>
      <c r="E151" s="12"/>
      <c r="F151" s="50">
        <f>F152</f>
        <v>80</v>
      </c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X151" s="50">
        <f>X152</f>
        <v>80</v>
      </c>
      <c r="Y151" s="18">
        <f t="shared" si="20"/>
        <v>100</v>
      </c>
    </row>
    <row r="152" spans="1:25" s="27" customFormat="1" ht="31.5" outlineLevel="6">
      <c r="A152" s="48" t="s">
        <v>97</v>
      </c>
      <c r="B152" s="49" t="s">
        <v>70</v>
      </c>
      <c r="C152" s="49" t="s">
        <v>266</v>
      </c>
      <c r="D152" s="49" t="s">
        <v>98</v>
      </c>
      <c r="E152" s="12"/>
      <c r="F152" s="50">
        <v>80</v>
      </c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X152" s="50">
        <v>80</v>
      </c>
      <c r="Y152" s="18">
        <f t="shared" si="20"/>
        <v>100</v>
      </c>
    </row>
    <row r="153" spans="1:25" s="27" customFormat="1" ht="31.5" outlineLevel="6">
      <c r="A153" s="5" t="s">
        <v>195</v>
      </c>
      <c r="B153" s="6" t="s">
        <v>70</v>
      </c>
      <c r="C153" s="6" t="s">
        <v>267</v>
      </c>
      <c r="D153" s="6" t="s">
        <v>5</v>
      </c>
      <c r="E153" s="12"/>
      <c r="F153" s="7">
        <f>F154</f>
        <v>19.9888</v>
      </c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X153" s="7">
        <f>X154</f>
        <v>19.9888</v>
      </c>
      <c r="Y153" s="18">
        <f t="shared" si="20"/>
        <v>100</v>
      </c>
    </row>
    <row r="154" spans="1:25" s="27" customFormat="1" ht="18.75" outlineLevel="6">
      <c r="A154" s="48" t="s">
        <v>95</v>
      </c>
      <c r="B154" s="49" t="s">
        <v>70</v>
      </c>
      <c r="C154" s="49" t="s">
        <v>267</v>
      </c>
      <c r="D154" s="49" t="s">
        <v>96</v>
      </c>
      <c r="E154" s="12"/>
      <c r="F154" s="50">
        <f>F155</f>
        <v>19.9888</v>
      </c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X154" s="50">
        <f>X155</f>
        <v>19.9888</v>
      </c>
      <c r="Y154" s="18">
        <f t="shared" si="20"/>
        <v>100</v>
      </c>
    </row>
    <row r="155" spans="1:25" s="27" customFormat="1" ht="31.5" outlineLevel="6">
      <c r="A155" s="48" t="s">
        <v>97</v>
      </c>
      <c r="B155" s="49" t="s">
        <v>70</v>
      </c>
      <c r="C155" s="49" t="s">
        <v>267</v>
      </c>
      <c r="D155" s="49" t="s">
        <v>98</v>
      </c>
      <c r="E155" s="12"/>
      <c r="F155" s="50">
        <v>19.9888</v>
      </c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X155" s="50">
        <v>19.9888</v>
      </c>
      <c r="Y155" s="18">
        <f t="shared" si="20"/>
        <v>100</v>
      </c>
    </row>
    <row r="156" spans="1:25" s="27" customFormat="1" ht="31.5" outlineLevel="6">
      <c r="A156" s="51" t="s">
        <v>382</v>
      </c>
      <c r="B156" s="19" t="s">
        <v>70</v>
      </c>
      <c r="C156" s="19" t="s">
        <v>268</v>
      </c>
      <c r="D156" s="19" t="s">
        <v>5</v>
      </c>
      <c r="E156" s="19"/>
      <c r="F156" s="20">
        <f>F157+F160</f>
        <v>51.9276</v>
      </c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X156" s="20">
        <f>X157+X160</f>
        <v>51.9276</v>
      </c>
      <c r="Y156" s="18">
        <f t="shared" si="20"/>
        <v>100</v>
      </c>
    </row>
    <row r="157" spans="1:25" s="27" customFormat="1" ht="31.5" outlineLevel="6">
      <c r="A157" s="5" t="s">
        <v>145</v>
      </c>
      <c r="B157" s="6" t="s">
        <v>70</v>
      </c>
      <c r="C157" s="6" t="s">
        <v>269</v>
      </c>
      <c r="D157" s="6" t="s">
        <v>5</v>
      </c>
      <c r="E157" s="6"/>
      <c r="F157" s="7">
        <f>F158</f>
        <v>11.95</v>
      </c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X157" s="7">
        <f>X158</f>
        <v>11.95</v>
      </c>
      <c r="Y157" s="18">
        <f t="shared" si="20"/>
        <v>100</v>
      </c>
    </row>
    <row r="158" spans="1:25" s="27" customFormat="1" ht="18.75" outlineLevel="6">
      <c r="A158" s="48" t="s">
        <v>95</v>
      </c>
      <c r="B158" s="49" t="s">
        <v>70</v>
      </c>
      <c r="C158" s="49" t="s">
        <v>269</v>
      </c>
      <c r="D158" s="49" t="s">
        <v>96</v>
      </c>
      <c r="E158" s="49"/>
      <c r="F158" s="50">
        <f>F159</f>
        <v>11.95</v>
      </c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X158" s="50">
        <f>X159</f>
        <v>11.95</v>
      </c>
      <c r="Y158" s="18">
        <f t="shared" si="20"/>
        <v>100</v>
      </c>
    </row>
    <row r="159" spans="1:25" s="27" customFormat="1" ht="31.5" outlineLevel="6">
      <c r="A159" s="48" t="s">
        <v>97</v>
      </c>
      <c r="B159" s="49" t="s">
        <v>70</v>
      </c>
      <c r="C159" s="49" t="s">
        <v>269</v>
      </c>
      <c r="D159" s="49" t="s">
        <v>98</v>
      </c>
      <c r="E159" s="49"/>
      <c r="F159" s="50">
        <v>11.95</v>
      </c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X159" s="50">
        <v>11.95</v>
      </c>
      <c r="Y159" s="18">
        <f t="shared" si="20"/>
        <v>100</v>
      </c>
    </row>
    <row r="160" spans="1:25" s="27" customFormat="1" ht="31.5" outlineLevel="6">
      <c r="A160" s="5" t="s">
        <v>146</v>
      </c>
      <c r="B160" s="6" t="s">
        <v>70</v>
      </c>
      <c r="C160" s="6" t="s">
        <v>270</v>
      </c>
      <c r="D160" s="6" t="s">
        <v>5</v>
      </c>
      <c r="E160" s="6"/>
      <c r="F160" s="7">
        <f>F161</f>
        <v>39.9776</v>
      </c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X160" s="7">
        <f>X161</f>
        <v>39.9776</v>
      </c>
      <c r="Y160" s="18">
        <f t="shared" si="20"/>
        <v>100</v>
      </c>
    </row>
    <row r="161" spans="1:25" s="27" customFormat="1" ht="18.75" outlineLevel="6">
      <c r="A161" s="48" t="s">
        <v>95</v>
      </c>
      <c r="B161" s="49" t="s">
        <v>70</v>
      </c>
      <c r="C161" s="49" t="s">
        <v>270</v>
      </c>
      <c r="D161" s="49" t="s">
        <v>96</v>
      </c>
      <c r="E161" s="49"/>
      <c r="F161" s="50">
        <f>F162</f>
        <v>39.9776</v>
      </c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X161" s="50">
        <f>X162</f>
        <v>39.9776</v>
      </c>
      <c r="Y161" s="18">
        <f t="shared" si="20"/>
        <v>100</v>
      </c>
    </row>
    <row r="162" spans="1:25" s="27" customFormat="1" ht="31.5" outlineLevel="6">
      <c r="A162" s="48" t="s">
        <v>97</v>
      </c>
      <c r="B162" s="49" t="s">
        <v>70</v>
      </c>
      <c r="C162" s="49" t="s">
        <v>270</v>
      </c>
      <c r="D162" s="49" t="s">
        <v>98</v>
      </c>
      <c r="E162" s="49"/>
      <c r="F162" s="50">
        <v>39.9776</v>
      </c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X162" s="50">
        <v>39.9776</v>
      </c>
      <c r="Y162" s="18">
        <f t="shared" si="20"/>
        <v>100</v>
      </c>
    </row>
    <row r="163" spans="1:25" s="27" customFormat="1" ht="47.25" outlineLevel="6">
      <c r="A163" s="51" t="s">
        <v>383</v>
      </c>
      <c r="B163" s="19" t="s">
        <v>70</v>
      </c>
      <c r="C163" s="19" t="s">
        <v>271</v>
      </c>
      <c r="D163" s="19" t="s">
        <v>5</v>
      </c>
      <c r="E163" s="19"/>
      <c r="F163" s="20">
        <f>F164</f>
        <v>100</v>
      </c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X163" s="20">
        <f>X164</f>
        <v>62.183</v>
      </c>
      <c r="Y163" s="18">
        <f t="shared" si="20"/>
        <v>62.183</v>
      </c>
    </row>
    <row r="164" spans="1:25" s="27" customFormat="1" ht="47.25" outlineLevel="6">
      <c r="A164" s="5" t="s">
        <v>147</v>
      </c>
      <c r="B164" s="6" t="s">
        <v>70</v>
      </c>
      <c r="C164" s="6" t="s">
        <v>272</v>
      </c>
      <c r="D164" s="6" t="s">
        <v>5</v>
      </c>
      <c r="E164" s="6"/>
      <c r="F164" s="7">
        <f>F165</f>
        <v>100</v>
      </c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X164" s="7">
        <f>X165</f>
        <v>62.183</v>
      </c>
      <c r="Y164" s="18">
        <f t="shared" si="20"/>
        <v>62.183</v>
      </c>
    </row>
    <row r="165" spans="1:25" s="27" customFormat="1" ht="18.75" outlineLevel="6">
      <c r="A165" s="48" t="s">
        <v>95</v>
      </c>
      <c r="B165" s="49" t="s">
        <v>70</v>
      </c>
      <c r="C165" s="49" t="s">
        <v>272</v>
      </c>
      <c r="D165" s="49" t="s">
        <v>96</v>
      </c>
      <c r="E165" s="49"/>
      <c r="F165" s="50">
        <f>F166</f>
        <v>100</v>
      </c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X165" s="50">
        <f>X166</f>
        <v>62.183</v>
      </c>
      <c r="Y165" s="18">
        <f t="shared" si="20"/>
        <v>62.183</v>
      </c>
    </row>
    <row r="166" spans="1:25" s="27" customFormat="1" ht="31.5" outlineLevel="6">
      <c r="A166" s="48" t="s">
        <v>97</v>
      </c>
      <c r="B166" s="49" t="s">
        <v>70</v>
      </c>
      <c r="C166" s="49" t="s">
        <v>272</v>
      </c>
      <c r="D166" s="49" t="s">
        <v>98</v>
      </c>
      <c r="E166" s="49"/>
      <c r="F166" s="50">
        <v>100</v>
      </c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X166" s="50">
        <v>62.183</v>
      </c>
      <c r="Y166" s="18">
        <f t="shared" si="20"/>
        <v>62.183</v>
      </c>
    </row>
    <row r="167" spans="1:25" s="27" customFormat="1" ht="63" outlineLevel="6">
      <c r="A167" s="51" t="s">
        <v>384</v>
      </c>
      <c r="B167" s="19" t="s">
        <v>70</v>
      </c>
      <c r="C167" s="19" t="s">
        <v>357</v>
      </c>
      <c r="D167" s="19" t="s">
        <v>5</v>
      </c>
      <c r="E167" s="19"/>
      <c r="F167" s="85">
        <f>F168+F172+F170+F174</f>
        <v>11821.1</v>
      </c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X167" s="85">
        <f>X168+X172+X170+X174</f>
        <v>11349.44008</v>
      </c>
      <c r="Y167" s="18">
        <f t="shared" si="20"/>
        <v>96.01001666511577</v>
      </c>
    </row>
    <row r="168" spans="1:25" s="27" customFormat="1" ht="18.75" outlineLevel="6">
      <c r="A168" s="5" t="s">
        <v>119</v>
      </c>
      <c r="B168" s="6" t="s">
        <v>70</v>
      </c>
      <c r="C168" s="6" t="s">
        <v>353</v>
      </c>
      <c r="D168" s="6" t="s">
        <v>120</v>
      </c>
      <c r="E168" s="6"/>
      <c r="F168" s="86">
        <f>F169</f>
        <v>5752</v>
      </c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X168" s="86">
        <f>X169</f>
        <v>5452</v>
      </c>
      <c r="Y168" s="18">
        <f t="shared" si="20"/>
        <v>94.78442280945758</v>
      </c>
    </row>
    <row r="169" spans="1:25" s="27" customFormat="1" ht="47.25" outlineLevel="6">
      <c r="A169" s="57" t="s">
        <v>202</v>
      </c>
      <c r="B169" s="49" t="s">
        <v>70</v>
      </c>
      <c r="C169" s="49" t="s">
        <v>353</v>
      </c>
      <c r="D169" s="49" t="s">
        <v>84</v>
      </c>
      <c r="E169" s="49"/>
      <c r="F169" s="87">
        <v>5752</v>
      </c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X169" s="87">
        <v>5452</v>
      </c>
      <c r="Y169" s="18">
        <f t="shared" si="20"/>
        <v>94.78442280945758</v>
      </c>
    </row>
    <row r="170" spans="1:25" s="27" customFormat="1" ht="18.75" outlineLevel="6">
      <c r="A170" s="5" t="s">
        <v>119</v>
      </c>
      <c r="B170" s="6" t="s">
        <v>70</v>
      </c>
      <c r="C170" s="6" t="s">
        <v>358</v>
      </c>
      <c r="D170" s="6" t="s">
        <v>120</v>
      </c>
      <c r="E170" s="49"/>
      <c r="F170" s="86">
        <f>F171</f>
        <v>209.915</v>
      </c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X170" s="86">
        <f>X171</f>
        <v>209.915</v>
      </c>
      <c r="Y170" s="18">
        <f t="shared" si="20"/>
        <v>100</v>
      </c>
    </row>
    <row r="171" spans="1:25" s="27" customFormat="1" ht="18.75" outlineLevel="6">
      <c r="A171" s="60" t="s">
        <v>85</v>
      </c>
      <c r="B171" s="49" t="s">
        <v>70</v>
      </c>
      <c r="C171" s="49" t="s">
        <v>358</v>
      </c>
      <c r="D171" s="49" t="s">
        <v>86</v>
      </c>
      <c r="E171" s="49"/>
      <c r="F171" s="87">
        <v>209.915</v>
      </c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X171" s="87">
        <v>209.915</v>
      </c>
      <c r="Y171" s="18">
        <f t="shared" si="20"/>
        <v>100</v>
      </c>
    </row>
    <row r="172" spans="1:25" s="27" customFormat="1" ht="18.75" outlineLevel="6">
      <c r="A172" s="5" t="s">
        <v>119</v>
      </c>
      <c r="B172" s="6" t="s">
        <v>70</v>
      </c>
      <c r="C172" s="6" t="s">
        <v>356</v>
      </c>
      <c r="D172" s="6" t="s">
        <v>120</v>
      </c>
      <c r="E172" s="6"/>
      <c r="F172" s="86">
        <f>F173</f>
        <v>5375.6</v>
      </c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X172" s="86">
        <f>X173</f>
        <v>5203.94008</v>
      </c>
      <c r="Y172" s="18">
        <f t="shared" si="20"/>
        <v>96.80668353300096</v>
      </c>
    </row>
    <row r="173" spans="1:25" s="27" customFormat="1" ht="47.25" outlineLevel="6">
      <c r="A173" s="57" t="s">
        <v>202</v>
      </c>
      <c r="B173" s="49" t="s">
        <v>70</v>
      </c>
      <c r="C173" s="49" t="s">
        <v>356</v>
      </c>
      <c r="D173" s="49" t="s">
        <v>84</v>
      </c>
      <c r="E173" s="49"/>
      <c r="F173" s="50">
        <v>5375.6</v>
      </c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X173" s="50">
        <v>5203.94008</v>
      </c>
      <c r="Y173" s="18">
        <f t="shared" si="20"/>
        <v>96.80668353300096</v>
      </c>
    </row>
    <row r="174" spans="1:25" s="27" customFormat="1" ht="18.75" outlineLevel="6">
      <c r="A174" s="5" t="s">
        <v>119</v>
      </c>
      <c r="B174" s="6" t="s">
        <v>70</v>
      </c>
      <c r="C174" s="6" t="s">
        <v>365</v>
      </c>
      <c r="D174" s="6" t="s">
        <v>120</v>
      </c>
      <c r="E174" s="49"/>
      <c r="F174" s="86">
        <f>F175</f>
        <v>483.585</v>
      </c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X174" s="86">
        <f>X175</f>
        <v>483.585</v>
      </c>
      <c r="Y174" s="18">
        <f t="shared" si="20"/>
        <v>100</v>
      </c>
    </row>
    <row r="175" spans="1:25" s="27" customFormat="1" ht="18.75" outlineLevel="6">
      <c r="A175" s="60" t="s">
        <v>85</v>
      </c>
      <c r="B175" s="49" t="s">
        <v>70</v>
      </c>
      <c r="C175" s="49" t="s">
        <v>365</v>
      </c>
      <c r="D175" s="49" t="s">
        <v>86</v>
      </c>
      <c r="E175" s="49"/>
      <c r="F175" s="87">
        <v>483.585</v>
      </c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X175" s="87">
        <v>483.585</v>
      </c>
      <c r="Y175" s="18">
        <f t="shared" si="20"/>
        <v>100</v>
      </c>
    </row>
    <row r="176" spans="1:25" s="27" customFormat="1" ht="18.75" outlineLevel="6">
      <c r="A176" s="66" t="s">
        <v>148</v>
      </c>
      <c r="B176" s="33" t="s">
        <v>149</v>
      </c>
      <c r="C176" s="33" t="s">
        <v>246</v>
      </c>
      <c r="D176" s="33" t="s">
        <v>5</v>
      </c>
      <c r="E176" s="44"/>
      <c r="F176" s="67">
        <f>F177</f>
        <v>1624</v>
      </c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X176" s="67">
        <f>X177</f>
        <v>1624</v>
      </c>
      <c r="Y176" s="18">
        <f t="shared" si="20"/>
        <v>100</v>
      </c>
    </row>
    <row r="177" spans="1:25" ht="18.75" outlineLevel="6">
      <c r="A177" s="68" t="s">
        <v>82</v>
      </c>
      <c r="B177" s="9" t="s">
        <v>83</v>
      </c>
      <c r="C177" s="9" t="s">
        <v>246</v>
      </c>
      <c r="D177" s="9" t="s">
        <v>5</v>
      </c>
      <c r="E177" s="69" t="s">
        <v>5</v>
      </c>
      <c r="F177" s="70">
        <f>F178</f>
        <v>1624</v>
      </c>
      <c r="G177" s="34" t="e">
        <f>#REF!</f>
        <v>#REF!</v>
      </c>
      <c r="H177" s="34" t="e">
        <f>#REF!</f>
        <v>#REF!</v>
      </c>
      <c r="I177" s="34" t="e">
        <f>#REF!</f>
        <v>#REF!</v>
      </c>
      <c r="J177" s="34" t="e">
        <f>#REF!</f>
        <v>#REF!</v>
      </c>
      <c r="K177" s="34" t="e">
        <f>#REF!</f>
        <v>#REF!</v>
      </c>
      <c r="L177" s="34" t="e">
        <f>#REF!</f>
        <v>#REF!</v>
      </c>
      <c r="M177" s="34" t="e">
        <f>#REF!</f>
        <v>#REF!</v>
      </c>
      <c r="N177" s="34" t="e">
        <f>#REF!</f>
        <v>#REF!</v>
      </c>
      <c r="O177" s="34" t="e">
        <f>#REF!</f>
        <v>#REF!</v>
      </c>
      <c r="P177" s="34" t="e">
        <f>#REF!</f>
        <v>#REF!</v>
      </c>
      <c r="Q177" s="34" t="e">
        <f>#REF!</f>
        <v>#REF!</v>
      </c>
      <c r="R177" s="34" t="e">
        <f>#REF!</f>
        <v>#REF!</v>
      </c>
      <c r="S177" s="34" t="e">
        <f>#REF!</f>
        <v>#REF!</v>
      </c>
      <c r="T177" s="34" t="e">
        <f>#REF!</f>
        <v>#REF!</v>
      </c>
      <c r="U177" s="34" t="e">
        <f>#REF!</f>
        <v>#REF!</v>
      </c>
      <c r="V177" s="39" t="e">
        <f>#REF!</f>
        <v>#REF!</v>
      </c>
      <c r="W177" s="47"/>
      <c r="X177" s="70">
        <f>X178</f>
        <v>1624</v>
      </c>
      <c r="Y177" s="18">
        <f t="shared" si="20"/>
        <v>100</v>
      </c>
    </row>
    <row r="178" spans="1:25" ht="31.5" outlineLevel="6">
      <c r="A178" s="22" t="s">
        <v>134</v>
      </c>
      <c r="B178" s="12" t="s">
        <v>83</v>
      </c>
      <c r="C178" s="12" t="s">
        <v>247</v>
      </c>
      <c r="D178" s="12" t="s">
        <v>5</v>
      </c>
      <c r="E178" s="45"/>
      <c r="F178" s="35">
        <f>F179</f>
        <v>1624</v>
      </c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40"/>
      <c r="W178" s="43"/>
      <c r="X178" s="35">
        <f>X179</f>
        <v>1624</v>
      </c>
      <c r="Y178" s="18">
        <f t="shared" si="20"/>
        <v>100</v>
      </c>
    </row>
    <row r="179" spans="1:25" ht="31.5" outlineLevel="6">
      <c r="A179" s="22" t="s">
        <v>136</v>
      </c>
      <c r="B179" s="12" t="s">
        <v>83</v>
      </c>
      <c r="C179" s="12" t="s">
        <v>248</v>
      </c>
      <c r="D179" s="12" t="s">
        <v>5</v>
      </c>
      <c r="E179" s="45"/>
      <c r="F179" s="35">
        <f>F180</f>
        <v>1624</v>
      </c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40"/>
      <c r="W179" s="43"/>
      <c r="X179" s="35">
        <f>X180</f>
        <v>1624</v>
      </c>
      <c r="Y179" s="18">
        <f t="shared" si="20"/>
        <v>100</v>
      </c>
    </row>
    <row r="180" spans="1:25" ht="31.5" outlineLevel="6">
      <c r="A180" s="54" t="s">
        <v>41</v>
      </c>
      <c r="B180" s="19" t="s">
        <v>83</v>
      </c>
      <c r="C180" s="19" t="s">
        <v>273</v>
      </c>
      <c r="D180" s="19" t="s">
        <v>5</v>
      </c>
      <c r="E180" s="55" t="s">
        <v>5</v>
      </c>
      <c r="F180" s="56">
        <f>F181</f>
        <v>1624</v>
      </c>
      <c r="G180" s="36">
        <f>G181</f>
        <v>1397.92</v>
      </c>
      <c r="H180" s="36">
        <f aca="true" t="shared" si="22" ref="H180:V180">H181</f>
        <v>0</v>
      </c>
      <c r="I180" s="36">
        <f t="shared" si="22"/>
        <v>0</v>
      </c>
      <c r="J180" s="36">
        <f t="shared" si="22"/>
        <v>0</v>
      </c>
      <c r="K180" s="36">
        <f t="shared" si="22"/>
        <v>0</v>
      </c>
      <c r="L180" s="36">
        <f t="shared" si="22"/>
        <v>0</v>
      </c>
      <c r="M180" s="36">
        <f t="shared" si="22"/>
        <v>0</v>
      </c>
      <c r="N180" s="36">
        <f t="shared" si="22"/>
        <v>0</v>
      </c>
      <c r="O180" s="36">
        <f t="shared" si="22"/>
        <v>0</v>
      </c>
      <c r="P180" s="36">
        <f t="shared" si="22"/>
        <v>0</v>
      </c>
      <c r="Q180" s="36">
        <f t="shared" si="22"/>
        <v>0</v>
      </c>
      <c r="R180" s="36">
        <f t="shared" si="22"/>
        <v>0</v>
      </c>
      <c r="S180" s="36">
        <f t="shared" si="22"/>
        <v>0</v>
      </c>
      <c r="T180" s="36">
        <f t="shared" si="22"/>
        <v>0</v>
      </c>
      <c r="U180" s="36">
        <f t="shared" si="22"/>
        <v>0</v>
      </c>
      <c r="V180" s="41">
        <f t="shared" si="22"/>
        <v>0</v>
      </c>
      <c r="W180" s="42"/>
      <c r="X180" s="56">
        <f>X181</f>
        <v>1624</v>
      </c>
      <c r="Y180" s="18">
        <f t="shared" si="20"/>
        <v>100</v>
      </c>
    </row>
    <row r="181" spans="1:25" ht="18.75" outlineLevel="6">
      <c r="A181" s="26" t="s">
        <v>114</v>
      </c>
      <c r="B181" s="6" t="s">
        <v>83</v>
      </c>
      <c r="C181" s="6" t="s">
        <v>273</v>
      </c>
      <c r="D181" s="6" t="s">
        <v>115</v>
      </c>
      <c r="E181" s="46" t="s">
        <v>18</v>
      </c>
      <c r="F181" s="36">
        <v>1624</v>
      </c>
      <c r="G181" s="36">
        <v>1397.92</v>
      </c>
      <c r="H181" s="37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38"/>
      <c r="W181" s="42"/>
      <c r="X181" s="36">
        <v>1624</v>
      </c>
      <c r="Y181" s="18">
        <f t="shared" si="20"/>
        <v>100</v>
      </c>
    </row>
    <row r="182" spans="1:25" s="27" customFormat="1" ht="32.25" customHeight="1" outlineLevel="6">
      <c r="A182" s="16" t="s">
        <v>58</v>
      </c>
      <c r="B182" s="17" t="s">
        <v>57</v>
      </c>
      <c r="C182" s="17" t="s">
        <v>246</v>
      </c>
      <c r="D182" s="17" t="s">
        <v>5</v>
      </c>
      <c r="E182" s="17"/>
      <c r="F182" s="18">
        <f aca="true" t="shared" si="23" ref="F182:F187">F183</f>
        <v>50</v>
      </c>
      <c r="G182" s="18">
        <f aca="true" t="shared" si="24" ref="G182:V182">G183</f>
        <v>0</v>
      </c>
      <c r="H182" s="18">
        <f t="shared" si="24"/>
        <v>0</v>
      </c>
      <c r="I182" s="18">
        <f t="shared" si="24"/>
        <v>0</v>
      </c>
      <c r="J182" s="18">
        <f t="shared" si="24"/>
        <v>0</v>
      </c>
      <c r="K182" s="18">
        <f t="shared" si="24"/>
        <v>0</v>
      </c>
      <c r="L182" s="18">
        <f t="shared" si="24"/>
        <v>0</v>
      </c>
      <c r="M182" s="18">
        <f t="shared" si="24"/>
        <v>0</v>
      </c>
      <c r="N182" s="18">
        <f t="shared" si="24"/>
        <v>0</v>
      </c>
      <c r="O182" s="18">
        <f t="shared" si="24"/>
        <v>0</v>
      </c>
      <c r="P182" s="18">
        <f t="shared" si="24"/>
        <v>0</v>
      </c>
      <c r="Q182" s="18">
        <f t="shared" si="24"/>
        <v>0</v>
      </c>
      <c r="R182" s="18">
        <f t="shared" si="24"/>
        <v>0</v>
      </c>
      <c r="S182" s="18">
        <f t="shared" si="24"/>
        <v>0</v>
      </c>
      <c r="T182" s="18">
        <f t="shared" si="24"/>
        <v>0</v>
      </c>
      <c r="U182" s="18">
        <f t="shared" si="24"/>
        <v>0</v>
      </c>
      <c r="V182" s="18">
        <f t="shared" si="24"/>
        <v>0</v>
      </c>
      <c r="X182" s="18">
        <f aca="true" t="shared" si="25" ref="X182:X187">X183</f>
        <v>0</v>
      </c>
      <c r="Y182" s="18">
        <f t="shared" si="20"/>
        <v>0</v>
      </c>
    </row>
    <row r="183" spans="1:25" s="27" customFormat="1" ht="48" customHeight="1" outlineLevel="3">
      <c r="A183" s="8" t="s">
        <v>34</v>
      </c>
      <c r="B183" s="9" t="s">
        <v>10</v>
      </c>
      <c r="C183" s="9" t="s">
        <v>246</v>
      </c>
      <c r="D183" s="9" t="s">
        <v>5</v>
      </c>
      <c r="E183" s="9"/>
      <c r="F183" s="10">
        <f t="shared" si="23"/>
        <v>50</v>
      </c>
      <c r="G183" s="10">
        <f aca="true" t="shared" si="26" ref="G183:V183">G185</f>
        <v>0</v>
      </c>
      <c r="H183" s="10">
        <f t="shared" si="26"/>
        <v>0</v>
      </c>
      <c r="I183" s="10">
        <f t="shared" si="26"/>
        <v>0</v>
      </c>
      <c r="J183" s="10">
        <f t="shared" si="26"/>
        <v>0</v>
      </c>
      <c r="K183" s="10">
        <f t="shared" si="26"/>
        <v>0</v>
      </c>
      <c r="L183" s="10">
        <f t="shared" si="26"/>
        <v>0</v>
      </c>
      <c r="M183" s="10">
        <f t="shared" si="26"/>
        <v>0</v>
      </c>
      <c r="N183" s="10">
        <f t="shared" si="26"/>
        <v>0</v>
      </c>
      <c r="O183" s="10">
        <f t="shared" si="26"/>
        <v>0</v>
      </c>
      <c r="P183" s="10">
        <f t="shared" si="26"/>
        <v>0</v>
      </c>
      <c r="Q183" s="10">
        <f t="shared" si="26"/>
        <v>0</v>
      </c>
      <c r="R183" s="10">
        <f t="shared" si="26"/>
        <v>0</v>
      </c>
      <c r="S183" s="10">
        <f t="shared" si="26"/>
        <v>0</v>
      </c>
      <c r="T183" s="10">
        <f t="shared" si="26"/>
        <v>0</v>
      </c>
      <c r="U183" s="10">
        <f t="shared" si="26"/>
        <v>0</v>
      </c>
      <c r="V183" s="10">
        <f t="shared" si="26"/>
        <v>0</v>
      </c>
      <c r="X183" s="10">
        <f t="shared" si="25"/>
        <v>0</v>
      </c>
      <c r="Y183" s="18">
        <f t="shared" si="20"/>
        <v>0</v>
      </c>
    </row>
    <row r="184" spans="1:25" s="27" customFormat="1" ht="34.5" customHeight="1" outlineLevel="3">
      <c r="A184" s="22" t="s">
        <v>134</v>
      </c>
      <c r="B184" s="9" t="s">
        <v>10</v>
      </c>
      <c r="C184" s="9" t="s">
        <v>247</v>
      </c>
      <c r="D184" s="9" t="s">
        <v>5</v>
      </c>
      <c r="E184" s="9"/>
      <c r="F184" s="10">
        <f t="shared" si="23"/>
        <v>50</v>
      </c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X184" s="10">
        <f t="shared" si="25"/>
        <v>0</v>
      </c>
      <c r="Y184" s="18">
        <f t="shared" si="20"/>
        <v>0</v>
      </c>
    </row>
    <row r="185" spans="1:25" s="27" customFormat="1" ht="30.75" customHeight="1" outlineLevel="3">
      <c r="A185" s="22" t="s">
        <v>136</v>
      </c>
      <c r="B185" s="12" t="s">
        <v>10</v>
      </c>
      <c r="C185" s="12" t="s">
        <v>248</v>
      </c>
      <c r="D185" s="12" t="s">
        <v>5</v>
      </c>
      <c r="E185" s="12"/>
      <c r="F185" s="13">
        <f t="shared" si="23"/>
        <v>50</v>
      </c>
      <c r="G185" s="13">
        <f aca="true" t="shared" si="27" ref="G185:V186">G186</f>
        <v>0</v>
      </c>
      <c r="H185" s="13">
        <f t="shared" si="27"/>
        <v>0</v>
      </c>
      <c r="I185" s="13">
        <f t="shared" si="27"/>
        <v>0</v>
      </c>
      <c r="J185" s="13">
        <f t="shared" si="27"/>
        <v>0</v>
      </c>
      <c r="K185" s="13">
        <f t="shared" si="27"/>
        <v>0</v>
      </c>
      <c r="L185" s="13">
        <f t="shared" si="27"/>
        <v>0</v>
      </c>
      <c r="M185" s="13">
        <f t="shared" si="27"/>
        <v>0</v>
      </c>
      <c r="N185" s="13">
        <f t="shared" si="27"/>
        <v>0</v>
      </c>
      <c r="O185" s="13">
        <f t="shared" si="27"/>
        <v>0</v>
      </c>
      <c r="P185" s="13">
        <f t="shared" si="27"/>
        <v>0</v>
      </c>
      <c r="Q185" s="13">
        <f t="shared" si="27"/>
        <v>0</v>
      </c>
      <c r="R185" s="13">
        <f t="shared" si="27"/>
        <v>0</v>
      </c>
      <c r="S185" s="13">
        <f t="shared" si="27"/>
        <v>0</v>
      </c>
      <c r="T185" s="13">
        <f t="shared" si="27"/>
        <v>0</v>
      </c>
      <c r="U185" s="13">
        <f t="shared" si="27"/>
        <v>0</v>
      </c>
      <c r="V185" s="13">
        <f t="shared" si="27"/>
        <v>0</v>
      </c>
      <c r="X185" s="13">
        <f t="shared" si="25"/>
        <v>0</v>
      </c>
      <c r="Y185" s="18">
        <f t="shared" si="20"/>
        <v>0</v>
      </c>
    </row>
    <row r="186" spans="1:25" s="27" customFormat="1" ht="32.25" customHeight="1" outlineLevel="4">
      <c r="A186" s="51" t="s">
        <v>150</v>
      </c>
      <c r="B186" s="19" t="s">
        <v>10</v>
      </c>
      <c r="C186" s="19" t="s">
        <v>274</v>
      </c>
      <c r="D186" s="19" t="s">
        <v>5</v>
      </c>
      <c r="E186" s="19"/>
      <c r="F186" s="20">
        <f t="shared" si="23"/>
        <v>50</v>
      </c>
      <c r="G186" s="7">
        <f t="shared" si="27"/>
        <v>0</v>
      </c>
      <c r="H186" s="7">
        <f t="shared" si="27"/>
        <v>0</v>
      </c>
      <c r="I186" s="7">
        <f t="shared" si="27"/>
        <v>0</v>
      </c>
      <c r="J186" s="7">
        <f t="shared" si="27"/>
        <v>0</v>
      </c>
      <c r="K186" s="7">
        <f t="shared" si="27"/>
        <v>0</v>
      </c>
      <c r="L186" s="7">
        <f t="shared" si="27"/>
        <v>0</v>
      </c>
      <c r="M186" s="7">
        <f t="shared" si="27"/>
        <v>0</v>
      </c>
      <c r="N186" s="7">
        <f t="shared" si="27"/>
        <v>0</v>
      </c>
      <c r="O186" s="7">
        <f t="shared" si="27"/>
        <v>0</v>
      </c>
      <c r="P186" s="7">
        <f t="shared" si="27"/>
        <v>0</v>
      </c>
      <c r="Q186" s="7">
        <f t="shared" si="27"/>
        <v>0</v>
      </c>
      <c r="R186" s="7">
        <f t="shared" si="27"/>
        <v>0</v>
      </c>
      <c r="S186" s="7">
        <f t="shared" si="27"/>
        <v>0</v>
      </c>
      <c r="T186" s="7">
        <f t="shared" si="27"/>
        <v>0</v>
      </c>
      <c r="U186" s="7">
        <f t="shared" si="27"/>
        <v>0</v>
      </c>
      <c r="V186" s="7">
        <f t="shared" si="27"/>
        <v>0</v>
      </c>
      <c r="X186" s="20">
        <f t="shared" si="25"/>
        <v>0</v>
      </c>
      <c r="Y186" s="18">
        <f t="shared" si="20"/>
        <v>0</v>
      </c>
    </row>
    <row r="187" spans="1:25" s="27" customFormat="1" ht="18.75" outlineLevel="5">
      <c r="A187" s="5" t="s">
        <v>95</v>
      </c>
      <c r="B187" s="6" t="s">
        <v>10</v>
      </c>
      <c r="C187" s="6" t="s">
        <v>274</v>
      </c>
      <c r="D187" s="6" t="s">
        <v>96</v>
      </c>
      <c r="E187" s="6"/>
      <c r="F187" s="7">
        <f t="shared" si="23"/>
        <v>50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X187" s="7">
        <f t="shared" si="25"/>
        <v>0</v>
      </c>
      <c r="Y187" s="18">
        <f t="shared" si="20"/>
        <v>0</v>
      </c>
    </row>
    <row r="188" spans="1:25" s="27" customFormat="1" ht="31.5" outlineLevel="5">
      <c r="A188" s="48" t="s">
        <v>97</v>
      </c>
      <c r="B188" s="49" t="s">
        <v>10</v>
      </c>
      <c r="C188" s="49" t="s">
        <v>274</v>
      </c>
      <c r="D188" s="49" t="s">
        <v>98</v>
      </c>
      <c r="E188" s="49"/>
      <c r="F188" s="50">
        <v>50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X188" s="50">
        <v>0</v>
      </c>
      <c r="Y188" s="18">
        <f t="shared" si="20"/>
        <v>0</v>
      </c>
    </row>
    <row r="189" spans="1:25" s="27" customFormat="1" ht="18.75" outlineLevel="6">
      <c r="A189" s="16" t="s">
        <v>56</v>
      </c>
      <c r="B189" s="17" t="s">
        <v>55</v>
      </c>
      <c r="C189" s="17" t="s">
        <v>246</v>
      </c>
      <c r="D189" s="17" t="s">
        <v>5</v>
      </c>
      <c r="E189" s="17"/>
      <c r="F189" s="82">
        <f>F199+F219+F190</f>
        <v>27765.71591</v>
      </c>
      <c r="G189" s="18" t="e">
        <f aca="true" t="shared" si="28" ref="G189:V189">G199+G219</f>
        <v>#REF!</v>
      </c>
      <c r="H189" s="18" t="e">
        <f t="shared" si="28"/>
        <v>#REF!</v>
      </c>
      <c r="I189" s="18" t="e">
        <f t="shared" si="28"/>
        <v>#REF!</v>
      </c>
      <c r="J189" s="18" t="e">
        <f t="shared" si="28"/>
        <v>#REF!</v>
      </c>
      <c r="K189" s="18" t="e">
        <f t="shared" si="28"/>
        <v>#REF!</v>
      </c>
      <c r="L189" s="18" t="e">
        <f t="shared" si="28"/>
        <v>#REF!</v>
      </c>
      <c r="M189" s="18" t="e">
        <f t="shared" si="28"/>
        <v>#REF!</v>
      </c>
      <c r="N189" s="18" t="e">
        <f t="shared" si="28"/>
        <v>#REF!</v>
      </c>
      <c r="O189" s="18" t="e">
        <f t="shared" si="28"/>
        <v>#REF!</v>
      </c>
      <c r="P189" s="18" t="e">
        <f t="shared" si="28"/>
        <v>#REF!</v>
      </c>
      <c r="Q189" s="18" t="e">
        <f t="shared" si="28"/>
        <v>#REF!</v>
      </c>
      <c r="R189" s="18" t="e">
        <f t="shared" si="28"/>
        <v>#REF!</v>
      </c>
      <c r="S189" s="18" t="e">
        <f t="shared" si="28"/>
        <v>#REF!</v>
      </c>
      <c r="T189" s="18" t="e">
        <f t="shared" si="28"/>
        <v>#REF!</v>
      </c>
      <c r="U189" s="18" t="e">
        <f t="shared" si="28"/>
        <v>#REF!</v>
      </c>
      <c r="V189" s="18" t="e">
        <f t="shared" si="28"/>
        <v>#REF!</v>
      </c>
      <c r="X189" s="82">
        <f>X199+X219+X190</f>
        <v>23410.32933</v>
      </c>
      <c r="Y189" s="18">
        <f t="shared" si="20"/>
        <v>84.31379693533717</v>
      </c>
    </row>
    <row r="190" spans="1:25" s="27" customFormat="1" ht="18.75" outlineLevel="6">
      <c r="A190" s="71" t="s">
        <v>210</v>
      </c>
      <c r="B190" s="9" t="s">
        <v>212</v>
      </c>
      <c r="C190" s="9" t="s">
        <v>246</v>
      </c>
      <c r="D190" s="9" t="s">
        <v>5</v>
      </c>
      <c r="E190" s="9"/>
      <c r="F190" s="83">
        <f>F191</f>
        <v>1442.5280000000002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X190" s="83">
        <f>X191</f>
        <v>241.12932</v>
      </c>
      <c r="Y190" s="18">
        <f t="shared" si="20"/>
        <v>16.715746245480155</v>
      </c>
    </row>
    <row r="191" spans="1:25" s="27" customFormat="1" ht="31.5" outlineLevel="6">
      <c r="A191" s="22" t="s">
        <v>134</v>
      </c>
      <c r="B191" s="9" t="s">
        <v>212</v>
      </c>
      <c r="C191" s="9" t="s">
        <v>247</v>
      </c>
      <c r="D191" s="9" t="s">
        <v>5</v>
      </c>
      <c r="E191" s="9"/>
      <c r="F191" s="83">
        <f>F192</f>
        <v>1442.5280000000002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X191" s="83">
        <f>X192</f>
        <v>241.12932</v>
      </c>
      <c r="Y191" s="18">
        <f t="shared" si="20"/>
        <v>16.715746245480155</v>
      </c>
    </row>
    <row r="192" spans="1:25" s="27" customFormat="1" ht="31.5" outlineLevel="6">
      <c r="A192" s="22" t="s">
        <v>136</v>
      </c>
      <c r="B192" s="9" t="s">
        <v>212</v>
      </c>
      <c r="C192" s="9" t="s">
        <v>248</v>
      </c>
      <c r="D192" s="9" t="s">
        <v>5</v>
      </c>
      <c r="E192" s="9"/>
      <c r="F192" s="83">
        <f>F196+F193</f>
        <v>1442.5280000000002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X192" s="83">
        <f>X196+X193</f>
        <v>241.12932</v>
      </c>
      <c r="Y192" s="18">
        <f t="shared" si="20"/>
        <v>16.715746245480155</v>
      </c>
    </row>
    <row r="193" spans="1:25" s="27" customFormat="1" ht="47.25" outlineLevel="6">
      <c r="A193" s="65" t="s">
        <v>376</v>
      </c>
      <c r="B193" s="19" t="s">
        <v>212</v>
      </c>
      <c r="C193" s="19" t="s">
        <v>375</v>
      </c>
      <c r="D193" s="19" t="s">
        <v>5</v>
      </c>
      <c r="E193" s="19"/>
      <c r="F193" s="85">
        <f>F194</f>
        <v>1057.13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X193" s="85">
        <f>X194</f>
        <v>241.12932</v>
      </c>
      <c r="Y193" s="18">
        <f t="shared" si="20"/>
        <v>22.809807686850245</v>
      </c>
    </row>
    <row r="194" spans="1:25" s="27" customFormat="1" ht="18.75" outlineLevel="6">
      <c r="A194" s="5" t="s">
        <v>95</v>
      </c>
      <c r="B194" s="6" t="s">
        <v>212</v>
      </c>
      <c r="C194" s="6" t="s">
        <v>375</v>
      </c>
      <c r="D194" s="6" t="s">
        <v>96</v>
      </c>
      <c r="E194" s="6"/>
      <c r="F194" s="86">
        <f>F195</f>
        <v>1057.13</v>
      </c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X194" s="86">
        <f>X195</f>
        <v>241.12932</v>
      </c>
      <c r="Y194" s="18">
        <f t="shared" si="20"/>
        <v>22.809807686850245</v>
      </c>
    </row>
    <row r="195" spans="1:25" s="27" customFormat="1" ht="31.5" outlineLevel="6">
      <c r="A195" s="48" t="s">
        <v>97</v>
      </c>
      <c r="B195" s="100" t="s">
        <v>212</v>
      </c>
      <c r="C195" s="100" t="s">
        <v>375</v>
      </c>
      <c r="D195" s="100" t="s">
        <v>98</v>
      </c>
      <c r="E195" s="100"/>
      <c r="F195" s="101">
        <v>1057.13</v>
      </c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X195" s="101">
        <v>241.12932</v>
      </c>
      <c r="Y195" s="18">
        <f t="shared" si="20"/>
        <v>22.809807686850245</v>
      </c>
    </row>
    <row r="196" spans="1:25" s="27" customFormat="1" ht="47.25" outlineLevel="6">
      <c r="A196" s="65" t="s">
        <v>211</v>
      </c>
      <c r="B196" s="19" t="s">
        <v>212</v>
      </c>
      <c r="C196" s="19" t="s">
        <v>275</v>
      </c>
      <c r="D196" s="19" t="s">
        <v>5</v>
      </c>
      <c r="E196" s="19"/>
      <c r="F196" s="85">
        <f>F197</f>
        <v>385.398</v>
      </c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X196" s="85">
        <f>X197</f>
        <v>0</v>
      </c>
      <c r="Y196" s="18">
        <f t="shared" si="20"/>
        <v>0</v>
      </c>
    </row>
    <row r="197" spans="1:25" s="27" customFormat="1" ht="18.75" outlineLevel="6">
      <c r="A197" s="5" t="s">
        <v>95</v>
      </c>
      <c r="B197" s="6" t="s">
        <v>212</v>
      </c>
      <c r="C197" s="6" t="s">
        <v>275</v>
      </c>
      <c r="D197" s="6" t="s">
        <v>96</v>
      </c>
      <c r="E197" s="6"/>
      <c r="F197" s="86">
        <f>F198</f>
        <v>385.398</v>
      </c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X197" s="86">
        <f>X198</f>
        <v>0</v>
      </c>
      <c r="Y197" s="18">
        <f t="shared" si="20"/>
        <v>0</v>
      </c>
    </row>
    <row r="198" spans="1:25" s="27" customFormat="1" ht="31.5" outlineLevel="6">
      <c r="A198" s="48" t="s">
        <v>97</v>
      </c>
      <c r="B198" s="49" t="s">
        <v>212</v>
      </c>
      <c r="C198" s="49" t="s">
        <v>275</v>
      </c>
      <c r="D198" s="49" t="s">
        <v>98</v>
      </c>
      <c r="E198" s="49"/>
      <c r="F198" s="87">
        <v>385.398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X198" s="87">
        <v>0</v>
      </c>
      <c r="Y198" s="18">
        <f t="shared" si="20"/>
        <v>0</v>
      </c>
    </row>
    <row r="199" spans="1:25" s="27" customFormat="1" ht="18.75" outlineLevel="6">
      <c r="A199" s="22" t="s">
        <v>62</v>
      </c>
      <c r="B199" s="9" t="s">
        <v>61</v>
      </c>
      <c r="C199" s="9" t="s">
        <v>246</v>
      </c>
      <c r="D199" s="9" t="s">
        <v>5</v>
      </c>
      <c r="E199" s="9"/>
      <c r="F199" s="83">
        <f>F200+F212</f>
        <v>25702.52776</v>
      </c>
      <c r="G199" s="10">
        <f aca="true" t="shared" si="29" ref="G199:V199">G200</f>
        <v>0</v>
      </c>
      <c r="H199" s="10">
        <f t="shared" si="29"/>
        <v>0</v>
      </c>
      <c r="I199" s="10">
        <f t="shared" si="29"/>
        <v>0</v>
      </c>
      <c r="J199" s="10">
        <f t="shared" si="29"/>
        <v>0</v>
      </c>
      <c r="K199" s="10">
        <f t="shared" si="29"/>
        <v>0</v>
      </c>
      <c r="L199" s="10">
        <f t="shared" si="29"/>
        <v>0</v>
      </c>
      <c r="M199" s="10">
        <f t="shared" si="29"/>
        <v>0</v>
      </c>
      <c r="N199" s="10">
        <f t="shared" si="29"/>
        <v>0</v>
      </c>
      <c r="O199" s="10">
        <f t="shared" si="29"/>
        <v>0</v>
      </c>
      <c r="P199" s="10">
        <f t="shared" si="29"/>
        <v>0</v>
      </c>
      <c r="Q199" s="10">
        <f t="shared" si="29"/>
        <v>0</v>
      </c>
      <c r="R199" s="10">
        <f t="shared" si="29"/>
        <v>0</v>
      </c>
      <c r="S199" s="10">
        <f t="shared" si="29"/>
        <v>0</v>
      </c>
      <c r="T199" s="10">
        <f t="shared" si="29"/>
        <v>0</v>
      </c>
      <c r="U199" s="10">
        <f t="shared" si="29"/>
        <v>0</v>
      </c>
      <c r="V199" s="10">
        <f t="shared" si="29"/>
        <v>0</v>
      </c>
      <c r="X199" s="83">
        <f>X200+X212</f>
        <v>22551.551750000002</v>
      </c>
      <c r="Y199" s="18">
        <f t="shared" si="20"/>
        <v>87.7405987480198</v>
      </c>
    </row>
    <row r="200" spans="1:25" s="27" customFormat="1" ht="63" outlineLevel="6">
      <c r="A200" s="8" t="s">
        <v>385</v>
      </c>
      <c r="B200" s="12" t="s">
        <v>61</v>
      </c>
      <c r="C200" s="12" t="s">
        <v>276</v>
      </c>
      <c r="D200" s="12" t="s">
        <v>5</v>
      </c>
      <c r="E200" s="12"/>
      <c r="F200" s="89">
        <f>F201+F209+F204+F207</f>
        <v>22597.52776</v>
      </c>
      <c r="G200" s="13">
        <f aca="true" t="shared" si="30" ref="G200:V200">G201</f>
        <v>0</v>
      </c>
      <c r="H200" s="13">
        <f t="shared" si="30"/>
        <v>0</v>
      </c>
      <c r="I200" s="13">
        <f t="shared" si="30"/>
        <v>0</v>
      </c>
      <c r="J200" s="13">
        <f t="shared" si="30"/>
        <v>0</v>
      </c>
      <c r="K200" s="13">
        <f t="shared" si="30"/>
        <v>0</v>
      </c>
      <c r="L200" s="13">
        <f t="shared" si="30"/>
        <v>0</v>
      </c>
      <c r="M200" s="13">
        <f t="shared" si="30"/>
        <v>0</v>
      </c>
      <c r="N200" s="13">
        <f t="shared" si="30"/>
        <v>0</v>
      </c>
      <c r="O200" s="13">
        <f t="shared" si="30"/>
        <v>0</v>
      </c>
      <c r="P200" s="13">
        <f t="shared" si="30"/>
        <v>0</v>
      </c>
      <c r="Q200" s="13">
        <f t="shared" si="30"/>
        <v>0</v>
      </c>
      <c r="R200" s="13">
        <f t="shared" si="30"/>
        <v>0</v>
      </c>
      <c r="S200" s="13">
        <f t="shared" si="30"/>
        <v>0</v>
      </c>
      <c r="T200" s="13">
        <f t="shared" si="30"/>
        <v>0</v>
      </c>
      <c r="U200" s="13">
        <f t="shared" si="30"/>
        <v>0</v>
      </c>
      <c r="V200" s="13">
        <f t="shared" si="30"/>
        <v>0</v>
      </c>
      <c r="X200" s="89">
        <f>X201+X209+X204+X207</f>
        <v>22019.96754</v>
      </c>
      <c r="Y200" s="18">
        <f t="shared" si="20"/>
        <v>97.44414421730531</v>
      </c>
    </row>
    <row r="201" spans="1:25" s="27" customFormat="1" ht="51.75" customHeight="1" outlineLevel="6">
      <c r="A201" s="51" t="s">
        <v>151</v>
      </c>
      <c r="B201" s="19" t="s">
        <v>61</v>
      </c>
      <c r="C201" s="19" t="s">
        <v>277</v>
      </c>
      <c r="D201" s="19" t="s">
        <v>5</v>
      </c>
      <c r="E201" s="19"/>
      <c r="F201" s="85">
        <f>F202</f>
        <v>3997.52776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X201" s="85">
        <f>X202</f>
        <v>3997.52776</v>
      </c>
      <c r="Y201" s="18">
        <f t="shared" si="20"/>
        <v>100</v>
      </c>
    </row>
    <row r="202" spans="1:25" s="27" customFormat="1" ht="18.75" outlineLevel="6">
      <c r="A202" s="5" t="s">
        <v>95</v>
      </c>
      <c r="B202" s="6" t="s">
        <v>61</v>
      </c>
      <c r="C202" s="6" t="s">
        <v>277</v>
      </c>
      <c r="D202" s="6" t="s">
        <v>96</v>
      </c>
      <c r="E202" s="6"/>
      <c r="F202" s="86">
        <f>F203</f>
        <v>3997.52776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X202" s="86">
        <f>X203</f>
        <v>3997.52776</v>
      </c>
      <c r="Y202" s="18">
        <f t="shared" si="20"/>
        <v>100</v>
      </c>
    </row>
    <row r="203" spans="1:25" s="27" customFormat="1" ht="31.5" outlineLevel="6">
      <c r="A203" s="48" t="s">
        <v>97</v>
      </c>
      <c r="B203" s="49" t="s">
        <v>61</v>
      </c>
      <c r="C203" s="49" t="s">
        <v>277</v>
      </c>
      <c r="D203" s="49" t="s">
        <v>98</v>
      </c>
      <c r="E203" s="49"/>
      <c r="F203" s="87">
        <v>3997.52776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X203" s="87">
        <v>3997.52776</v>
      </c>
      <c r="Y203" s="18">
        <f t="shared" si="20"/>
        <v>100</v>
      </c>
    </row>
    <row r="204" spans="1:25" s="27" customFormat="1" ht="49.5" customHeight="1" outlineLevel="6">
      <c r="A204" s="51" t="s">
        <v>219</v>
      </c>
      <c r="B204" s="19" t="s">
        <v>61</v>
      </c>
      <c r="C204" s="19" t="s">
        <v>278</v>
      </c>
      <c r="D204" s="19" t="s">
        <v>5</v>
      </c>
      <c r="E204" s="19"/>
      <c r="F204" s="85">
        <f>F205</f>
        <v>9103.56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X204" s="85">
        <f>X205</f>
        <v>8573.85858</v>
      </c>
      <c r="Y204" s="18">
        <f aca="true" t="shared" si="31" ref="Y204:Y267">X204/F204*100</f>
        <v>94.18138156940802</v>
      </c>
    </row>
    <row r="205" spans="1:25" s="27" customFormat="1" ht="18.75" outlineLevel="6">
      <c r="A205" s="5" t="s">
        <v>95</v>
      </c>
      <c r="B205" s="6" t="s">
        <v>61</v>
      </c>
      <c r="C205" s="6" t="s">
        <v>278</v>
      </c>
      <c r="D205" s="6" t="s">
        <v>96</v>
      </c>
      <c r="E205" s="6"/>
      <c r="F205" s="86">
        <f>F206</f>
        <v>9103.56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X205" s="86">
        <f>X206</f>
        <v>8573.85858</v>
      </c>
      <c r="Y205" s="18">
        <f t="shared" si="31"/>
        <v>94.18138156940802</v>
      </c>
    </row>
    <row r="206" spans="1:25" s="27" customFormat="1" ht="31.5" outlineLevel="6">
      <c r="A206" s="48" t="s">
        <v>97</v>
      </c>
      <c r="B206" s="49" t="s">
        <v>61</v>
      </c>
      <c r="C206" s="49" t="s">
        <v>278</v>
      </c>
      <c r="D206" s="49" t="s">
        <v>98</v>
      </c>
      <c r="E206" s="49"/>
      <c r="F206" s="87">
        <v>9103.56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X206" s="87">
        <v>8573.85858</v>
      </c>
      <c r="Y206" s="18">
        <f t="shared" si="31"/>
        <v>94.18138156940802</v>
      </c>
    </row>
    <row r="207" spans="1:25" s="27" customFormat="1" ht="63" outlineLevel="6">
      <c r="A207" s="51" t="s">
        <v>220</v>
      </c>
      <c r="B207" s="19" t="s">
        <v>61</v>
      </c>
      <c r="C207" s="19" t="s">
        <v>279</v>
      </c>
      <c r="D207" s="19" t="s">
        <v>5</v>
      </c>
      <c r="E207" s="19"/>
      <c r="F207" s="85">
        <f>F208</f>
        <v>4996.44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X207" s="85">
        <f>X208</f>
        <v>4948.5812</v>
      </c>
      <c r="Y207" s="18">
        <f t="shared" si="31"/>
        <v>99.04214200510764</v>
      </c>
    </row>
    <row r="208" spans="1:25" s="27" customFormat="1" ht="18.75" outlineLevel="6">
      <c r="A208" s="48" t="s">
        <v>118</v>
      </c>
      <c r="B208" s="49" t="s">
        <v>61</v>
      </c>
      <c r="C208" s="49" t="s">
        <v>279</v>
      </c>
      <c r="D208" s="49" t="s">
        <v>117</v>
      </c>
      <c r="E208" s="49"/>
      <c r="F208" s="87">
        <v>4996.44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X208" s="87">
        <v>4948.5812</v>
      </c>
      <c r="Y208" s="18">
        <f t="shared" si="31"/>
        <v>99.04214200510764</v>
      </c>
    </row>
    <row r="209" spans="1:25" s="27" customFormat="1" ht="31.5" outlineLevel="6">
      <c r="A209" s="88" t="s">
        <v>203</v>
      </c>
      <c r="B209" s="19" t="s">
        <v>61</v>
      </c>
      <c r="C209" s="19" t="s">
        <v>280</v>
      </c>
      <c r="D209" s="19" t="s">
        <v>5</v>
      </c>
      <c r="E209" s="19"/>
      <c r="F209" s="85">
        <f>F210</f>
        <v>4500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X209" s="85">
        <f>X210</f>
        <v>4500</v>
      </c>
      <c r="Y209" s="18">
        <f t="shared" si="31"/>
        <v>100</v>
      </c>
    </row>
    <row r="210" spans="1:25" s="27" customFormat="1" ht="18.75" outlineLevel="6">
      <c r="A210" s="5" t="s">
        <v>95</v>
      </c>
      <c r="B210" s="6" t="s">
        <v>61</v>
      </c>
      <c r="C210" s="6" t="s">
        <v>280</v>
      </c>
      <c r="D210" s="6" t="s">
        <v>96</v>
      </c>
      <c r="E210" s="6"/>
      <c r="F210" s="86">
        <f>F211</f>
        <v>4500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X210" s="86">
        <f>X211</f>
        <v>4500</v>
      </c>
      <c r="Y210" s="18">
        <f t="shared" si="31"/>
        <v>100</v>
      </c>
    </row>
    <row r="211" spans="1:25" s="27" customFormat="1" ht="31.5" outlineLevel="6">
      <c r="A211" s="48" t="s">
        <v>97</v>
      </c>
      <c r="B211" s="49" t="s">
        <v>61</v>
      </c>
      <c r="C211" s="49" t="s">
        <v>280</v>
      </c>
      <c r="D211" s="49" t="s">
        <v>98</v>
      </c>
      <c r="E211" s="49"/>
      <c r="F211" s="87">
        <v>4500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X211" s="87">
        <v>4500</v>
      </c>
      <c r="Y211" s="18">
        <f t="shared" si="31"/>
        <v>100</v>
      </c>
    </row>
    <row r="212" spans="1:25" s="27" customFormat="1" ht="47.25" outlineLevel="6">
      <c r="A212" s="8" t="s">
        <v>386</v>
      </c>
      <c r="B212" s="9" t="s">
        <v>61</v>
      </c>
      <c r="C212" s="9" t="s">
        <v>281</v>
      </c>
      <c r="D212" s="9" t="s">
        <v>5</v>
      </c>
      <c r="E212" s="9"/>
      <c r="F212" s="83">
        <f>F213+F216</f>
        <v>3105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X212" s="83">
        <f>X213+X216</f>
        <v>531.58421</v>
      </c>
      <c r="Y212" s="18">
        <f t="shared" si="31"/>
        <v>17.120264412238324</v>
      </c>
    </row>
    <row r="213" spans="1:25" s="27" customFormat="1" ht="47.25" outlineLevel="6">
      <c r="A213" s="51" t="s">
        <v>155</v>
      </c>
      <c r="B213" s="19" t="s">
        <v>61</v>
      </c>
      <c r="C213" s="19" t="s">
        <v>287</v>
      </c>
      <c r="D213" s="19" t="s">
        <v>5</v>
      </c>
      <c r="E213" s="19"/>
      <c r="F213" s="20">
        <f>F214</f>
        <v>621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X213" s="20">
        <f>X214</f>
        <v>106.31684</v>
      </c>
      <c r="Y213" s="18">
        <f t="shared" si="31"/>
        <v>17.120264090177134</v>
      </c>
    </row>
    <row r="214" spans="1:25" s="27" customFormat="1" ht="18.75" outlineLevel="6">
      <c r="A214" s="5" t="s">
        <v>95</v>
      </c>
      <c r="B214" s="6" t="s">
        <v>61</v>
      </c>
      <c r="C214" s="6" t="s">
        <v>287</v>
      </c>
      <c r="D214" s="6" t="s">
        <v>96</v>
      </c>
      <c r="E214" s="6"/>
      <c r="F214" s="7">
        <f>F215</f>
        <v>621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X214" s="7">
        <f>X215</f>
        <v>106.31684</v>
      </c>
      <c r="Y214" s="18">
        <f t="shared" si="31"/>
        <v>17.120264090177134</v>
      </c>
    </row>
    <row r="215" spans="1:25" s="27" customFormat="1" ht="18.75" outlineLevel="6">
      <c r="A215" s="48" t="s">
        <v>95</v>
      </c>
      <c r="B215" s="49" t="s">
        <v>61</v>
      </c>
      <c r="C215" s="49" t="s">
        <v>287</v>
      </c>
      <c r="D215" s="49" t="s">
        <v>98</v>
      </c>
      <c r="E215" s="49"/>
      <c r="F215" s="50">
        <v>621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X215" s="50">
        <v>106.31684</v>
      </c>
      <c r="Y215" s="18">
        <f t="shared" si="31"/>
        <v>17.120264090177134</v>
      </c>
    </row>
    <row r="216" spans="1:25" s="27" customFormat="1" ht="78.75" outlineLevel="6">
      <c r="A216" s="88" t="s">
        <v>204</v>
      </c>
      <c r="B216" s="19" t="s">
        <v>61</v>
      </c>
      <c r="C216" s="19" t="s">
        <v>282</v>
      </c>
      <c r="D216" s="19" t="s">
        <v>5</v>
      </c>
      <c r="E216" s="19"/>
      <c r="F216" s="85">
        <f>F217</f>
        <v>2484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X216" s="85">
        <f>X217</f>
        <v>425.26737</v>
      </c>
      <c r="Y216" s="18">
        <f t="shared" si="31"/>
        <v>17.120264492753623</v>
      </c>
    </row>
    <row r="217" spans="1:25" s="27" customFormat="1" ht="18.75" outlineLevel="6">
      <c r="A217" s="5" t="s">
        <v>95</v>
      </c>
      <c r="B217" s="6" t="s">
        <v>61</v>
      </c>
      <c r="C217" s="6" t="s">
        <v>282</v>
      </c>
      <c r="D217" s="6" t="s">
        <v>96</v>
      </c>
      <c r="E217" s="6"/>
      <c r="F217" s="86">
        <f>F218</f>
        <v>2484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X217" s="86">
        <f>X218</f>
        <v>425.26737</v>
      </c>
      <c r="Y217" s="18">
        <f t="shared" si="31"/>
        <v>17.120264492753623</v>
      </c>
    </row>
    <row r="218" spans="1:25" s="27" customFormat="1" ht="31.5" outlineLevel="6">
      <c r="A218" s="48" t="s">
        <v>97</v>
      </c>
      <c r="B218" s="49" t="s">
        <v>61</v>
      </c>
      <c r="C218" s="49" t="s">
        <v>282</v>
      </c>
      <c r="D218" s="49" t="s">
        <v>98</v>
      </c>
      <c r="E218" s="49"/>
      <c r="F218" s="87">
        <v>2484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X218" s="87">
        <v>425.26737</v>
      </c>
      <c r="Y218" s="18">
        <f t="shared" si="31"/>
        <v>17.120264492753623</v>
      </c>
    </row>
    <row r="219" spans="1:25" s="27" customFormat="1" ht="18.75" outlineLevel="3">
      <c r="A219" s="8" t="s">
        <v>35</v>
      </c>
      <c r="B219" s="9" t="s">
        <v>11</v>
      </c>
      <c r="C219" s="9" t="s">
        <v>246</v>
      </c>
      <c r="D219" s="9" t="s">
        <v>5</v>
      </c>
      <c r="E219" s="9"/>
      <c r="F219" s="83">
        <f>F220+F225</f>
        <v>620.6601499999999</v>
      </c>
      <c r="G219" s="10" t="e">
        <f>G222+#REF!+G225+#REF!</f>
        <v>#REF!</v>
      </c>
      <c r="H219" s="10" t="e">
        <f>H222+#REF!+H225+#REF!</f>
        <v>#REF!</v>
      </c>
      <c r="I219" s="10" t="e">
        <f>I222+#REF!+I225+#REF!</f>
        <v>#REF!</v>
      </c>
      <c r="J219" s="10" t="e">
        <f>J222+#REF!+J225+#REF!</f>
        <v>#REF!</v>
      </c>
      <c r="K219" s="10" t="e">
        <f>K222+#REF!+K225+#REF!</f>
        <v>#REF!</v>
      </c>
      <c r="L219" s="10" t="e">
        <f>L222+#REF!+L225+#REF!</f>
        <v>#REF!</v>
      </c>
      <c r="M219" s="10" t="e">
        <f>M222+#REF!+M225+#REF!</f>
        <v>#REF!</v>
      </c>
      <c r="N219" s="10" t="e">
        <f>N222+#REF!+N225+#REF!</f>
        <v>#REF!</v>
      </c>
      <c r="O219" s="10" t="e">
        <f>O222+#REF!+O225+#REF!</f>
        <v>#REF!</v>
      </c>
      <c r="P219" s="10" t="e">
        <f>P222+#REF!+P225+#REF!</f>
        <v>#REF!</v>
      </c>
      <c r="Q219" s="10" t="e">
        <f>Q222+#REF!+Q225+#REF!</f>
        <v>#REF!</v>
      </c>
      <c r="R219" s="10" t="e">
        <f>R222+#REF!+R225+#REF!</f>
        <v>#REF!</v>
      </c>
      <c r="S219" s="10" t="e">
        <f>S222+#REF!+S225+#REF!</f>
        <v>#REF!</v>
      </c>
      <c r="T219" s="10" t="e">
        <f>T222+#REF!+T225+#REF!</f>
        <v>#REF!</v>
      </c>
      <c r="U219" s="10" t="e">
        <f>U222+#REF!+U225+#REF!</f>
        <v>#REF!</v>
      </c>
      <c r="V219" s="10" t="e">
        <f>V222+#REF!+V225+#REF!</f>
        <v>#REF!</v>
      </c>
      <c r="X219" s="83">
        <f>X220+X225</f>
        <v>617.6482599999999</v>
      </c>
      <c r="Y219" s="18">
        <f t="shared" si="31"/>
        <v>99.51472798761125</v>
      </c>
    </row>
    <row r="220" spans="1:25" s="27" customFormat="1" ht="31.5" outlineLevel="3">
      <c r="A220" s="22" t="s">
        <v>134</v>
      </c>
      <c r="B220" s="9" t="s">
        <v>11</v>
      </c>
      <c r="C220" s="9" t="s">
        <v>247</v>
      </c>
      <c r="D220" s="9" t="s">
        <v>5</v>
      </c>
      <c r="E220" s="9"/>
      <c r="F220" s="83">
        <f>F221</f>
        <v>220.66015</v>
      </c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X220" s="83">
        <f>X221</f>
        <v>217.64826</v>
      </c>
      <c r="Y220" s="18">
        <f t="shared" si="31"/>
        <v>98.63505485698256</v>
      </c>
    </row>
    <row r="221" spans="1:25" s="27" customFormat="1" ht="31.5" outlineLevel="3">
      <c r="A221" s="22" t="s">
        <v>136</v>
      </c>
      <c r="B221" s="9" t="s">
        <v>11</v>
      </c>
      <c r="C221" s="9" t="s">
        <v>247</v>
      </c>
      <c r="D221" s="9" t="s">
        <v>5</v>
      </c>
      <c r="E221" s="9"/>
      <c r="F221" s="83">
        <f>F222</f>
        <v>220.66015</v>
      </c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X221" s="83">
        <f>X222</f>
        <v>217.64826</v>
      </c>
      <c r="Y221" s="18">
        <f t="shared" si="31"/>
        <v>98.63505485698256</v>
      </c>
    </row>
    <row r="222" spans="1:25" s="27" customFormat="1" ht="33" customHeight="1" outlineLevel="4">
      <c r="A222" s="65" t="s">
        <v>152</v>
      </c>
      <c r="B222" s="63" t="s">
        <v>11</v>
      </c>
      <c r="C222" s="63" t="s">
        <v>283</v>
      </c>
      <c r="D222" s="63" t="s">
        <v>5</v>
      </c>
      <c r="E222" s="63"/>
      <c r="F222" s="91">
        <f>F223</f>
        <v>220.66015</v>
      </c>
      <c r="G222" s="13">
        <f aca="true" t="shared" si="32" ref="G222:V222">G223</f>
        <v>0</v>
      </c>
      <c r="H222" s="13">
        <f t="shared" si="32"/>
        <v>0</v>
      </c>
      <c r="I222" s="13">
        <f t="shared" si="32"/>
        <v>0</v>
      </c>
      <c r="J222" s="13">
        <f t="shared" si="32"/>
        <v>0</v>
      </c>
      <c r="K222" s="13">
        <f t="shared" si="32"/>
        <v>0</v>
      </c>
      <c r="L222" s="13">
        <f t="shared" si="32"/>
        <v>0</v>
      </c>
      <c r="M222" s="13">
        <f t="shared" si="32"/>
        <v>0</v>
      </c>
      <c r="N222" s="13">
        <f t="shared" si="32"/>
        <v>0</v>
      </c>
      <c r="O222" s="13">
        <f t="shared" si="32"/>
        <v>0</v>
      </c>
      <c r="P222" s="13">
        <f t="shared" si="32"/>
        <v>0</v>
      </c>
      <c r="Q222" s="13">
        <f t="shared" si="32"/>
        <v>0</v>
      </c>
      <c r="R222" s="13">
        <f t="shared" si="32"/>
        <v>0</v>
      </c>
      <c r="S222" s="13">
        <f t="shared" si="32"/>
        <v>0</v>
      </c>
      <c r="T222" s="13">
        <f t="shared" si="32"/>
        <v>0</v>
      </c>
      <c r="U222" s="13">
        <f t="shared" si="32"/>
        <v>0</v>
      </c>
      <c r="V222" s="13">
        <f t="shared" si="32"/>
        <v>0</v>
      </c>
      <c r="X222" s="91">
        <f>X223</f>
        <v>217.64826</v>
      </c>
      <c r="Y222" s="18">
        <f t="shared" si="31"/>
        <v>98.63505485698256</v>
      </c>
    </row>
    <row r="223" spans="1:25" s="27" customFormat="1" ht="18.75" outlineLevel="5">
      <c r="A223" s="5" t="s">
        <v>95</v>
      </c>
      <c r="B223" s="6" t="s">
        <v>11</v>
      </c>
      <c r="C223" s="6" t="s">
        <v>283</v>
      </c>
      <c r="D223" s="6" t="s">
        <v>96</v>
      </c>
      <c r="E223" s="6"/>
      <c r="F223" s="86">
        <f>F224</f>
        <v>220.66015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X223" s="86">
        <f>X224</f>
        <v>217.64826</v>
      </c>
      <c r="Y223" s="18">
        <f t="shared" si="31"/>
        <v>98.63505485698256</v>
      </c>
    </row>
    <row r="224" spans="1:25" s="27" customFormat="1" ht="31.5" outlineLevel="5">
      <c r="A224" s="48" t="s">
        <v>97</v>
      </c>
      <c r="B224" s="49" t="s">
        <v>11</v>
      </c>
      <c r="C224" s="49" t="s">
        <v>283</v>
      </c>
      <c r="D224" s="49" t="s">
        <v>98</v>
      </c>
      <c r="E224" s="49"/>
      <c r="F224" s="87">
        <v>220.66015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X224" s="87">
        <v>217.64826</v>
      </c>
      <c r="Y224" s="18">
        <f t="shared" si="31"/>
        <v>98.63505485698256</v>
      </c>
    </row>
    <row r="225" spans="1:25" s="27" customFormat="1" ht="18.75" outlineLevel="5">
      <c r="A225" s="14" t="s">
        <v>144</v>
      </c>
      <c r="B225" s="9" t="s">
        <v>11</v>
      </c>
      <c r="C225" s="9" t="s">
        <v>246</v>
      </c>
      <c r="D225" s="9" t="s">
        <v>5</v>
      </c>
      <c r="E225" s="9"/>
      <c r="F225" s="83">
        <f>F226+F233</f>
        <v>400</v>
      </c>
      <c r="G225" s="10" t="e">
        <f>#REF!</f>
        <v>#REF!</v>
      </c>
      <c r="H225" s="10" t="e">
        <f>#REF!</f>
        <v>#REF!</v>
      </c>
      <c r="I225" s="10" t="e">
        <f>#REF!</f>
        <v>#REF!</v>
      </c>
      <c r="J225" s="10" t="e">
        <f>#REF!</f>
        <v>#REF!</v>
      </c>
      <c r="K225" s="10" t="e">
        <f>#REF!</f>
        <v>#REF!</v>
      </c>
      <c r="L225" s="10" t="e">
        <f>#REF!</f>
        <v>#REF!</v>
      </c>
      <c r="M225" s="10" t="e">
        <f>#REF!</f>
        <v>#REF!</v>
      </c>
      <c r="N225" s="10" t="e">
        <f>#REF!</f>
        <v>#REF!</v>
      </c>
      <c r="O225" s="10" t="e">
        <f>#REF!</f>
        <v>#REF!</v>
      </c>
      <c r="P225" s="10" t="e">
        <f>#REF!</f>
        <v>#REF!</v>
      </c>
      <c r="Q225" s="10" t="e">
        <f>#REF!</f>
        <v>#REF!</v>
      </c>
      <c r="R225" s="10" t="e">
        <f>#REF!</f>
        <v>#REF!</v>
      </c>
      <c r="S225" s="10" t="e">
        <f>#REF!</f>
        <v>#REF!</v>
      </c>
      <c r="T225" s="10" t="e">
        <f>#REF!</f>
        <v>#REF!</v>
      </c>
      <c r="U225" s="10" t="e">
        <f>#REF!</f>
        <v>#REF!</v>
      </c>
      <c r="V225" s="10" t="e">
        <f>#REF!</f>
        <v>#REF!</v>
      </c>
      <c r="X225" s="83">
        <f>X226+X233</f>
        <v>400</v>
      </c>
      <c r="Y225" s="18">
        <f t="shared" si="31"/>
        <v>100</v>
      </c>
    </row>
    <row r="226" spans="1:25" s="27" customFormat="1" ht="47.25" customHeight="1" outlineLevel="5">
      <c r="A226" s="51" t="s">
        <v>387</v>
      </c>
      <c r="B226" s="19" t="s">
        <v>11</v>
      </c>
      <c r="C226" s="19" t="s">
        <v>284</v>
      </c>
      <c r="D226" s="19" t="s">
        <v>5</v>
      </c>
      <c r="E226" s="19"/>
      <c r="F226" s="85">
        <f>F227+F230+F232+F231</f>
        <v>400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X226" s="85">
        <f>X227+X230+X232+X231</f>
        <v>400</v>
      </c>
      <c r="Y226" s="18">
        <f t="shared" si="31"/>
        <v>100</v>
      </c>
    </row>
    <row r="227" spans="1:25" s="27" customFormat="1" ht="53.25" customHeight="1" outlineLevel="5">
      <c r="A227" s="5" t="s">
        <v>153</v>
      </c>
      <c r="B227" s="6" t="s">
        <v>11</v>
      </c>
      <c r="C227" s="6" t="s">
        <v>285</v>
      </c>
      <c r="D227" s="6" t="s">
        <v>5</v>
      </c>
      <c r="E227" s="6"/>
      <c r="F227" s="86">
        <f>F228</f>
        <v>50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X227" s="86">
        <f>X228</f>
        <v>50</v>
      </c>
      <c r="Y227" s="18">
        <f t="shared" si="31"/>
        <v>100</v>
      </c>
    </row>
    <row r="228" spans="1:25" s="27" customFormat="1" ht="18.75" outlineLevel="5">
      <c r="A228" s="48" t="s">
        <v>95</v>
      </c>
      <c r="B228" s="49" t="s">
        <v>11</v>
      </c>
      <c r="C228" s="49" t="s">
        <v>285</v>
      </c>
      <c r="D228" s="49" t="s">
        <v>96</v>
      </c>
      <c r="E228" s="49"/>
      <c r="F228" s="87">
        <f>F229</f>
        <v>50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X228" s="87">
        <f>X229</f>
        <v>50</v>
      </c>
      <c r="Y228" s="18">
        <f t="shared" si="31"/>
        <v>100</v>
      </c>
    </row>
    <row r="229" spans="1:25" s="27" customFormat="1" ht="31.5" outlineLevel="5">
      <c r="A229" s="48" t="s">
        <v>97</v>
      </c>
      <c r="B229" s="49" t="s">
        <v>11</v>
      </c>
      <c r="C229" s="49" t="s">
        <v>285</v>
      </c>
      <c r="D229" s="49" t="s">
        <v>98</v>
      </c>
      <c r="E229" s="49"/>
      <c r="F229" s="87">
        <v>50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X229" s="87">
        <v>50</v>
      </c>
      <c r="Y229" s="18">
        <f t="shared" si="31"/>
        <v>100</v>
      </c>
    </row>
    <row r="230" spans="1:25" s="27" customFormat="1" ht="31.5" outlineLevel="5">
      <c r="A230" s="5" t="s">
        <v>154</v>
      </c>
      <c r="B230" s="6" t="s">
        <v>11</v>
      </c>
      <c r="C230" s="6" t="s">
        <v>286</v>
      </c>
      <c r="D230" s="6" t="s">
        <v>116</v>
      </c>
      <c r="E230" s="6"/>
      <c r="F230" s="86">
        <v>100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X230" s="86">
        <v>100</v>
      </c>
      <c r="Y230" s="18">
        <f t="shared" si="31"/>
        <v>100</v>
      </c>
    </row>
    <row r="231" spans="1:25" s="27" customFormat="1" ht="31.5" outlineLevel="5">
      <c r="A231" s="5" t="s">
        <v>404</v>
      </c>
      <c r="B231" s="6" t="s">
        <v>11</v>
      </c>
      <c r="C231" s="6" t="s">
        <v>403</v>
      </c>
      <c r="D231" s="6" t="s">
        <v>116</v>
      </c>
      <c r="E231" s="6"/>
      <c r="F231" s="86">
        <v>213.757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X231" s="86">
        <v>213.757</v>
      </c>
      <c r="Y231" s="18">
        <f t="shared" si="31"/>
        <v>100</v>
      </c>
    </row>
    <row r="232" spans="1:25" s="27" customFormat="1" ht="31.5" outlineLevel="5">
      <c r="A232" s="5" t="s">
        <v>205</v>
      </c>
      <c r="B232" s="6" t="s">
        <v>11</v>
      </c>
      <c r="C232" s="6" t="s">
        <v>366</v>
      </c>
      <c r="D232" s="6" t="s">
        <v>116</v>
      </c>
      <c r="E232" s="6"/>
      <c r="F232" s="86">
        <v>36.243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X232" s="86">
        <v>36.243</v>
      </c>
      <c r="Y232" s="18">
        <f t="shared" si="31"/>
        <v>100</v>
      </c>
    </row>
    <row r="233" spans="1:25" s="27" customFormat="1" ht="47.25" outlineLevel="5">
      <c r="A233" s="51" t="s">
        <v>386</v>
      </c>
      <c r="B233" s="19" t="s">
        <v>11</v>
      </c>
      <c r="C233" s="19" t="s">
        <v>281</v>
      </c>
      <c r="D233" s="19" t="s">
        <v>5</v>
      </c>
      <c r="E233" s="19"/>
      <c r="F233" s="20">
        <f>F234</f>
        <v>0</v>
      </c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X233" s="20">
        <f>X234</f>
        <v>0</v>
      </c>
      <c r="Y233" s="18">
        <v>0</v>
      </c>
    </row>
    <row r="234" spans="1:25" s="27" customFormat="1" ht="47.25" outlineLevel="5">
      <c r="A234" s="5" t="s">
        <v>155</v>
      </c>
      <c r="B234" s="6" t="s">
        <v>11</v>
      </c>
      <c r="C234" s="6" t="s">
        <v>287</v>
      </c>
      <c r="D234" s="6" t="s">
        <v>5</v>
      </c>
      <c r="E234" s="6"/>
      <c r="F234" s="7">
        <f>F235</f>
        <v>0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X234" s="7">
        <f>X235</f>
        <v>0</v>
      </c>
      <c r="Y234" s="18">
        <v>0</v>
      </c>
    </row>
    <row r="235" spans="1:25" s="27" customFormat="1" ht="18.75" outlineLevel="5">
      <c r="A235" s="48" t="s">
        <v>95</v>
      </c>
      <c r="B235" s="49" t="s">
        <v>11</v>
      </c>
      <c r="C235" s="49" t="s">
        <v>287</v>
      </c>
      <c r="D235" s="49" t="s">
        <v>96</v>
      </c>
      <c r="E235" s="49"/>
      <c r="F235" s="50">
        <f>F236</f>
        <v>0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X235" s="50">
        <f>X236</f>
        <v>0</v>
      </c>
      <c r="Y235" s="18">
        <v>0</v>
      </c>
    </row>
    <row r="236" spans="1:25" s="27" customFormat="1" ht="31.5" outlineLevel="5">
      <c r="A236" s="48" t="s">
        <v>97</v>
      </c>
      <c r="B236" s="49" t="s">
        <v>11</v>
      </c>
      <c r="C236" s="49" t="s">
        <v>287</v>
      </c>
      <c r="D236" s="49" t="s">
        <v>98</v>
      </c>
      <c r="E236" s="49"/>
      <c r="F236" s="50">
        <v>0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X236" s="50">
        <v>0</v>
      </c>
      <c r="Y236" s="18">
        <v>0</v>
      </c>
    </row>
    <row r="237" spans="1:25" s="27" customFormat="1" ht="18.75" outlineLevel="6">
      <c r="A237" s="16" t="s">
        <v>63</v>
      </c>
      <c r="B237" s="33" t="s">
        <v>54</v>
      </c>
      <c r="C237" s="33" t="s">
        <v>246</v>
      </c>
      <c r="D237" s="33" t="s">
        <v>5</v>
      </c>
      <c r="E237" s="33"/>
      <c r="F237" s="92">
        <f>F258+F238+F244</f>
        <v>5289.30164</v>
      </c>
      <c r="G237" s="18" t="e">
        <f>#REF!+G258</f>
        <v>#REF!</v>
      </c>
      <c r="H237" s="18" t="e">
        <f>#REF!+H258</f>
        <v>#REF!</v>
      </c>
      <c r="I237" s="18" t="e">
        <f>#REF!+I258</f>
        <v>#REF!</v>
      </c>
      <c r="J237" s="18" t="e">
        <f>#REF!+J258</f>
        <v>#REF!</v>
      </c>
      <c r="K237" s="18" t="e">
        <f>#REF!+K258</f>
        <v>#REF!</v>
      </c>
      <c r="L237" s="18" t="e">
        <f>#REF!+L258</f>
        <v>#REF!</v>
      </c>
      <c r="M237" s="18" t="e">
        <f>#REF!+M258</f>
        <v>#REF!</v>
      </c>
      <c r="N237" s="18" t="e">
        <f>#REF!+N258</f>
        <v>#REF!</v>
      </c>
      <c r="O237" s="18" t="e">
        <f>#REF!+O258</f>
        <v>#REF!</v>
      </c>
      <c r="P237" s="18" t="e">
        <f>#REF!+P258</f>
        <v>#REF!</v>
      </c>
      <c r="Q237" s="18" t="e">
        <f>#REF!+Q258</f>
        <v>#REF!</v>
      </c>
      <c r="R237" s="18" t="e">
        <f>#REF!+R258</f>
        <v>#REF!</v>
      </c>
      <c r="S237" s="18" t="e">
        <f>#REF!+S258</f>
        <v>#REF!</v>
      </c>
      <c r="T237" s="18" t="e">
        <f>#REF!+T258</f>
        <v>#REF!</v>
      </c>
      <c r="U237" s="18" t="e">
        <f>#REF!+U258</f>
        <v>#REF!</v>
      </c>
      <c r="V237" s="18" t="e">
        <f>#REF!+V258</f>
        <v>#REF!</v>
      </c>
      <c r="X237" s="92">
        <f>X258+X238+X244</f>
        <v>4095.42192</v>
      </c>
      <c r="Y237" s="18">
        <f t="shared" si="31"/>
        <v>77.42840546337229</v>
      </c>
    </row>
    <row r="238" spans="1:25" s="27" customFormat="1" ht="18.75" outlineLevel="6">
      <c r="A238" s="71" t="s">
        <v>218</v>
      </c>
      <c r="B238" s="9" t="s">
        <v>216</v>
      </c>
      <c r="C238" s="9" t="s">
        <v>246</v>
      </c>
      <c r="D238" s="9" t="s">
        <v>5</v>
      </c>
      <c r="E238" s="9"/>
      <c r="F238" s="83">
        <f>F239</f>
        <v>1553.60475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X238" s="83">
        <f>X239</f>
        <v>897.0525</v>
      </c>
      <c r="Y238" s="18">
        <f t="shared" si="31"/>
        <v>57.74007191983676</v>
      </c>
    </row>
    <row r="239" spans="1:25" s="27" customFormat="1" ht="31.5" outlineLevel="6">
      <c r="A239" s="22" t="s">
        <v>134</v>
      </c>
      <c r="B239" s="9" t="s">
        <v>216</v>
      </c>
      <c r="C239" s="9" t="s">
        <v>247</v>
      </c>
      <c r="D239" s="9" t="s">
        <v>5</v>
      </c>
      <c r="E239" s="9"/>
      <c r="F239" s="83">
        <f>F240</f>
        <v>1553.60475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X239" s="83">
        <f>X240</f>
        <v>897.0525</v>
      </c>
      <c r="Y239" s="18">
        <f t="shared" si="31"/>
        <v>57.74007191983676</v>
      </c>
    </row>
    <row r="240" spans="1:25" s="27" customFormat="1" ht="31.5" outlineLevel="6">
      <c r="A240" s="22" t="s">
        <v>136</v>
      </c>
      <c r="B240" s="9" t="s">
        <v>216</v>
      </c>
      <c r="C240" s="9" t="s">
        <v>248</v>
      </c>
      <c r="D240" s="9" t="s">
        <v>5</v>
      </c>
      <c r="E240" s="9"/>
      <c r="F240" s="83">
        <f>F241</f>
        <v>1553.60475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X240" s="83">
        <f>X241</f>
        <v>897.0525</v>
      </c>
      <c r="Y240" s="18">
        <f t="shared" si="31"/>
        <v>57.74007191983676</v>
      </c>
    </row>
    <row r="241" spans="1:25" s="27" customFormat="1" ht="18.75" outlineLevel="6">
      <c r="A241" s="90" t="s">
        <v>217</v>
      </c>
      <c r="B241" s="19" t="s">
        <v>216</v>
      </c>
      <c r="C241" s="19" t="s">
        <v>288</v>
      </c>
      <c r="D241" s="19" t="s">
        <v>5</v>
      </c>
      <c r="E241" s="19"/>
      <c r="F241" s="85">
        <f>F242</f>
        <v>1553.60475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X241" s="85">
        <f>X242</f>
        <v>897.0525</v>
      </c>
      <c r="Y241" s="18">
        <f t="shared" si="31"/>
        <v>57.74007191983676</v>
      </c>
    </row>
    <row r="242" spans="1:25" s="27" customFormat="1" ht="20.25" customHeight="1" outlineLevel="6">
      <c r="A242" s="5" t="s">
        <v>95</v>
      </c>
      <c r="B242" s="6" t="s">
        <v>216</v>
      </c>
      <c r="C242" s="6" t="s">
        <v>288</v>
      </c>
      <c r="D242" s="6" t="s">
        <v>96</v>
      </c>
      <c r="E242" s="6"/>
      <c r="F242" s="86">
        <f>F243</f>
        <v>1553.60475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X242" s="86">
        <f>X243</f>
        <v>897.0525</v>
      </c>
      <c r="Y242" s="18">
        <f t="shared" si="31"/>
        <v>57.74007191983676</v>
      </c>
    </row>
    <row r="243" spans="1:25" s="27" customFormat="1" ht="31.5" outlineLevel="6">
      <c r="A243" s="48" t="s">
        <v>97</v>
      </c>
      <c r="B243" s="49" t="s">
        <v>216</v>
      </c>
      <c r="C243" s="49" t="s">
        <v>288</v>
      </c>
      <c r="D243" s="49" t="s">
        <v>98</v>
      </c>
      <c r="E243" s="49"/>
      <c r="F243" s="87">
        <v>1553.60475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X243" s="87">
        <v>897.0525</v>
      </c>
      <c r="Y243" s="18">
        <f t="shared" si="31"/>
        <v>57.74007191983676</v>
      </c>
    </row>
    <row r="244" spans="1:25" s="27" customFormat="1" ht="18.75" outlineLevel="6">
      <c r="A244" s="71" t="s">
        <v>232</v>
      </c>
      <c r="B244" s="9" t="s">
        <v>233</v>
      </c>
      <c r="C244" s="9" t="s">
        <v>246</v>
      </c>
      <c r="D244" s="9" t="s">
        <v>5</v>
      </c>
      <c r="E244" s="49"/>
      <c r="F244" s="83">
        <f>F249+F245</f>
        <v>3690.3468900000003</v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X244" s="83">
        <f>X249+X245</f>
        <v>2998.01942</v>
      </c>
      <c r="Y244" s="18">
        <f t="shared" si="31"/>
        <v>81.23950157975528</v>
      </c>
    </row>
    <row r="245" spans="1:25" s="27" customFormat="1" ht="31.5" outlineLevel="6">
      <c r="A245" s="22" t="s">
        <v>134</v>
      </c>
      <c r="B245" s="9" t="s">
        <v>233</v>
      </c>
      <c r="C245" s="9" t="s">
        <v>247</v>
      </c>
      <c r="D245" s="9" t="s">
        <v>5</v>
      </c>
      <c r="E245" s="9"/>
      <c r="F245" s="83">
        <f>F246</f>
        <v>40.65392</v>
      </c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X245" s="83">
        <f>X246</f>
        <v>40.65392</v>
      </c>
      <c r="Y245" s="18">
        <f t="shared" si="31"/>
        <v>100</v>
      </c>
    </row>
    <row r="246" spans="1:25" s="27" customFormat="1" ht="31.5" outlineLevel="6">
      <c r="A246" s="22" t="s">
        <v>136</v>
      </c>
      <c r="B246" s="9" t="s">
        <v>233</v>
      </c>
      <c r="C246" s="9" t="s">
        <v>248</v>
      </c>
      <c r="D246" s="9" t="s">
        <v>5</v>
      </c>
      <c r="E246" s="9"/>
      <c r="F246" s="83">
        <f>F247</f>
        <v>40.65392</v>
      </c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X246" s="83">
        <f>X247</f>
        <v>40.65392</v>
      </c>
      <c r="Y246" s="18">
        <f t="shared" si="31"/>
        <v>100</v>
      </c>
    </row>
    <row r="247" spans="1:25" s="27" customFormat="1" ht="18.75" outlineLevel="6">
      <c r="A247" s="51" t="s">
        <v>139</v>
      </c>
      <c r="B247" s="19" t="s">
        <v>233</v>
      </c>
      <c r="C247" s="19" t="s">
        <v>302</v>
      </c>
      <c r="D247" s="19" t="s">
        <v>5</v>
      </c>
      <c r="E247" s="77"/>
      <c r="F247" s="85">
        <f>F248</f>
        <v>40.65392</v>
      </c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X247" s="85">
        <f>X248</f>
        <v>40.65392</v>
      </c>
      <c r="Y247" s="18">
        <f t="shared" si="31"/>
        <v>100</v>
      </c>
    </row>
    <row r="248" spans="1:25" s="27" customFormat="1" ht="31.5" outlineLevel="6">
      <c r="A248" s="5" t="s">
        <v>97</v>
      </c>
      <c r="B248" s="6" t="s">
        <v>233</v>
      </c>
      <c r="C248" s="6" t="s">
        <v>302</v>
      </c>
      <c r="D248" s="6" t="s">
        <v>98</v>
      </c>
      <c r="E248" s="75"/>
      <c r="F248" s="86">
        <v>40.65392</v>
      </c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X248" s="86">
        <v>40.65392</v>
      </c>
      <c r="Y248" s="18">
        <f t="shared" si="31"/>
        <v>100</v>
      </c>
    </row>
    <row r="249" spans="1:25" s="27" customFormat="1" ht="18.75" outlineLevel="6">
      <c r="A249" s="14" t="s">
        <v>156</v>
      </c>
      <c r="B249" s="9" t="s">
        <v>233</v>
      </c>
      <c r="C249" s="9" t="s">
        <v>246</v>
      </c>
      <c r="D249" s="9" t="s">
        <v>5</v>
      </c>
      <c r="E249" s="49"/>
      <c r="F249" s="83">
        <f>F250</f>
        <v>3649.69297</v>
      </c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X249" s="83">
        <f>X250</f>
        <v>2957.3655</v>
      </c>
      <c r="Y249" s="18">
        <f t="shared" si="31"/>
        <v>81.03052843921826</v>
      </c>
    </row>
    <row r="250" spans="1:25" s="27" customFormat="1" ht="47.25" outlineLevel="6">
      <c r="A250" s="51" t="s">
        <v>388</v>
      </c>
      <c r="B250" s="19" t="s">
        <v>233</v>
      </c>
      <c r="C250" s="19" t="s">
        <v>289</v>
      </c>
      <c r="D250" s="19" t="s">
        <v>5</v>
      </c>
      <c r="E250" s="19"/>
      <c r="F250" s="85">
        <f>F255+F251</f>
        <v>3649.69297</v>
      </c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X250" s="85">
        <f>X255+X251</f>
        <v>2957.3655</v>
      </c>
      <c r="Y250" s="18">
        <f t="shared" si="31"/>
        <v>81.03052843921826</v>
      </c>
    </row>
    <row r="251" spans="1:25" s="27" customFormat="1" ht="47.25" outlineLevel="6">
      <c r="A251" s="5" t="s">
        <v>213</v>
      </c>
      <c r="B251" s="6" t="s">
        <v>233</v>
      </c>
      <c r="C251" s="6" t="s">
        <v>290</v>
      </c>
      <c r="D251" s="6" t="s">
        <v>5</v>
      </c>
      <c r="E251" s="6"/>
      <c r="F251" s="86">
        <f>F252</f>
        <v>2377.82053</v>
      </c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X251" s="86">
        <f>X252</f>
        <v>1685.4930599999998</v>
      </c>
      <c r="Y251" s="18">
        <f t="shared" si="31"/>
        <v>70.8839476627784</v>
      </c>
    </row>
    <row r="252" spans="1:25" s="27" customFormat="1" ht="18.75" outlineLevel="6">
      <c r="A252" s="48" t="s">
        <v>95</v>
      </c>
      <c r="B252" s="49" t="s">
        <v>233</v>
      </c>
      <c r="C252" s="49" t="s">
        <v>290</v>
      </c>
      <c r="D252" s="49" t="s">
        <v>96</v>
      </c>
      <c r="E252" s="49"/>
      <c r="F252" s="87">
        <f>F254+F253</f>
        <v>2377.82053</v>
      </c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X252" s="87">
        <f>X254+X253</f>
        <v>1685.4930599999998</v>
      </c>
      <c r="Y252" s="18">
        <f t="shared" si="31"/>
        <v>70.8839476627784</v>
      </c>
    </row>
    <row r="253" spans="1:25" s="27" customFormat="1" ht="31.5" outlineLevel="6">
      <c r="A253" s="48" t="s">
        <v>405</v>
      </c>
      <c r="B253" s="49" t="s">
        <v>233</v>
      </c>
      <c r="C253" s="49" t="s">
        <v>290</v>
      </c>
      <c r="D253" s="49" t="s">
        <v>406</v>
      </c>
      <c r="E253" s="49"/>
      <c r="F253" s="87">
        <f>559.4657+5</f>
        <v>564.4657</v>
      </c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X253" s="87">
        <v>564.39127</v>
      </c>
      <c r="Y253" s="18">
        <f t="shared" si="31"/>
        <v>99.98681407922572</v>
      </c>
    </row>
    <row r="254" spans="1:25" s="27" customFormat="1" ht="31.5" outlineLevel="6">
      <c r="A254" s="48" t="s">
        <v>97</v>
      </c>
      <c r="B254" s="49" t="s">
        <v>233</v>
      </c>
      <c r="C254" s="49" t="s">
        <v>290</v>
      </c>
      <c r="D254" s="49" t="s">
        <v>98</v>
      </c>
      <c r="E254" s="49"/>
      <c r="F254" s="87">
        <f>1818.35483-5</f>
        <v>1813.35483</v>
      </c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X254" s="87">
        <v>1121.10179</v>
      </c>
      <c r="Y254" s="18">
        <f t="shared" si="31"/>
        <v>61.82473344171697</v>
      </c>
    </row>
    <row r="255" spans="1:25" s="27" customFormat="1" ht="32.25" customHeight="1" outlineLevel="6">
      <c r="A255" s="5" t="s">
        <v>234</v>
      </c>
      <c r="B255" s="6" t="s">
        <v>233</v>
      </c>
      <c r="C255" s="6" t="s">
        <v>291</v>
      </c>
      <c r="D255" s="6" t="s">
        <v>5</v>
      </c>
      <c r="E255" s="6"/>
      <c r="F255" s="86">
        <f>F256</f>
        <v>1271.87244</v>
      </c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X255" s="86">
        <f>X256</f>
        <v>1271.87244</v>
      </c>
      <c r="Y255" s="18">
        <f t="shared" si="31"/>
        <v>100</v>
      </c>
    </row>
    <row r="256" spans="1:25" s="27" customFormat="1" ht="18.75" outlineLevel="6">
      <c r="A256" s="48" t="s">
        <v>95</v>
      </c>
      <c r="B256" s="49" t="s">
        <v>233</v>
      </c>
      <c r="C256" s="49" t="s">
        <v>291</v>
      </c>
      <c r="D256" s="49" t="s">
        <v>96</v>
      </c>
      <c r="E256" s="49"/>
      <c r="F256" s="87">
        <f>F257</f>
        <v>1271.87244</v>
      </c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X256" s="87">
        <f>X257</f>
        <v>1271.87244</v>
      </c>
      <c r="Y256" s="18">
        <f t="shared" si="31"/>
        <v>100</v>
      </c>
    </row>
    <row r="257" spans="1:25" s="27" customFormat="1" ht="31.5" outlineLevel="6">
      <c r="A257" s="48" t="s">
        <v>97</v>
      </c>
      <c r="B257" s="49" t="s">
        <v>233</v>
      </c>
      <c r="C257" s="49" t="s">
        <v>291</v>
      </c>
      <c r="D257" s="49" t="s">
        <v>98</v>
      </c>
      <c r="E257" s="49"/>
      <c r="F257" s="87">
        <v>1271.87244</v>
      </c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X257" s="87">
        <v>1271.87244</v>
      </c>
      <c r="Y257" s="18">
        <f t="shared" si="31"/>
        <v>100</v>
      </c>
    </row>
    <row r="258" spans="1:25" s="27" customFormat="1" ht="17.25" customHeight="1" outlineLevel="3">
      <c r="A258" s="8" t="s">
        <v>36</v>
      </c>
      <c r="B258" s="9" t="s">
        <v>12</v>
      </c>
      <c r="C258" s="9" t="s">
        <v>246</v>
      </c>
      <c r="D258" s="9" t="s">
        <v>5</v>
      </c>
      <c r="E258" s="9"/>
      <c r="F258" s="83">
        <f>F273+F259</f>
        <v>45.35</v>
      </c>
      <c r="G258" s="10" t="e">
        <f>#REF!+G273</f>
        <v>#REF!</v>
      </c>
      <c r="H258" s="10" t="e">
        <f>#REF!+H273</f>
        <v>#REF!</v>
      </c>
      <c r="I258" s="10" t="e">
        <f>#REF!+I273</f>
        <v>#REF!</v>
      </c>
      <c r="J258" s="10" t="e">
        <f>#REF!+J273</f>
        <v>#REF!</v>
      </c>
      <c r="K258" s="10" t="e">
        <f>#REF!+K273</f>
        <v>#REF!</v>
      </c>
      <c r="L258" s="10" t="e">
        <f>#REF!+L273</f>
        <v>#REF!</v>
      </c>
      <c r="M258" s="10" t="e">
        <f>#REF!+M273</f>
        <v>#REF!</v>
      </c>
      <c r="N258" s="10" t="e">
        <f>#REF!+N273</f>
        <v>#REF!</v>
      </c>
      <c r="O258" s="10" t="e">
        <f>#REF!+O273</f>
        <v>#REF!</v>
      </c>
      <c r="P258" s="10" t="e">
        <f>#REF!+P273</f>
        <v>#REF!</v>
      </c>
      <c r="Q258" s="10" t="e">
        <f>#REF!+Q273</f>
        <v>#REF!</v>
      </c>
      <c r="R258" s="10" t="e">
        <f>#REF!+R273</f>
        <v>#REF!</v>
      </c>
      <c r="S258" s="10" t="e">
        <f>#REF!+S273</f>
        <v>#REF!</v>
      </c>
      <c r="T258" s="10" t="e">
        <f>#REF!+T273</f>
        <v>#REF!</v>
      </c>
      <c r="U258" s="10" t="e">
        <f>#REF!+U273</f>
        <v>#REF!</v>
      </c>
      <c r="V258" s="10" t="e">
        <f>#REF!+V273</f>
        <v>#REF!</v>
      </c>
      <c r="X258" s="83">
        <f>X273+X259</f>
        <v>200.35</v>
      </c>
      <c r="Y258" s="18">
        <f t="shared" si="31"/>
        <v>441.78610804851155</v>
      </c>
    </row>
    <row r="259" spans="1:25" s="27" customFormat="1" ht="17.25" customHeight="1" outlineLevel="3">
      <c r="A259" s="22" t="s">
        <v>134</v>
      </c>
      <c r="B259" s="9" t="s">
        <v>12</v>
      </c>
      <c r="C259" s="9" t="s">
        <v>247</v>
      </c>
      <c r="D259" s="9" t="s">
        <v>5</v>
      </c>
      <c r="E259" s="9"/>
      <c r="F259" s="10">
        <f>F260</f>
        <v>45.35</v>
      </c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X259" s="10">
        <f>X260</f>
        <v>200.35</v>
      </c>
      <c r="Y259" s="18">
        <f t="shared" si="31"/>
        <v>441.78610804851155</v>
      </c>
    </row>
    <row r="260" spans="1:25" s="27" customFormat="1" ht="17.25" customHeight="1" outlineLevel="3">
      <c r="A260" s="22" t="s">
        <v>136</v>
      </c>
      <c r="B260" s="9" t="s">
        <v>12</v>
      </c>
      <c r="C260" s="9" t="s">
        <v>248</v>
      </c>
      <c r="D260" s="9" t="s">
        <v>5</v>
      </c>
      <c r="E260" s="9"/>
      <c r="F260" s="10">
        <f>F261+F267</f>
        <v>45.35</v>
      </c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X260" s="10">
        <f>X261+X267+X270</f>
        <v>200.35</v>
      </c>
      <c r="Y260" s="18">
        <f t="shared" si="31"/>
        <v>441.78610804851155</v>
      </c>
    </row>
    <row r="261" spans="1:25" s="27" customFormat="1" ht="50.25" customHeight="1" outlineLevel="3">
      <c r="A261" s="65" t="s">
        <v>192</v>
      </c>
      <c r="B261" s="19" t="s">
        <v>12</v>
      </c>
      <c r="C261" s="19" t="s">
        <v>292</v>
      </c>
      <c r="D261" s="19" t="s">
        <v>5</v>
      </c>
      <c r="E261" s="19"/>
      <c r="F261" s="20">
        <f>F262+F265</f>
        <v>0.35000000000000003</v>
      </c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X261" s="20">
        <f>X262+X265</f>
        <v>0.35000000000000003</v>
      </c>
      <c r="Y261" s="18">
        <f t="shared" si="31"/>
        <v>100</v>
      </c>
    </row>
    <row r="262" spans="1:25" s="27" customFormat="1" ht="18" customHeight="1" outlineLevel="3">
      <c r="A262" s="5" t="s">
        <v>94</v>
      </c>
      <c r="B262" s="6" t="s">
        <v>12</v>
      </c>
      <c r="C262" s="6" t="s">
        <v>292</v>
      </c>
      <c r="D262" s="6" t="s">
        <v>93</v>
      </c>
      <c r="E262" s="6"/>
      <c r="F262" s="7">
        <f>F263+F264</f>
        <v>0.30000000000000004</v>
      </c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X262" s="7">
        <f>X263+X264</f>
        <v>0.30000000000000004</v>
      </c>
      <c r="Y262" s="18">
        <f t="shared" si="31"/>
        <v>100</v>
      </c>
    </row>
    <row r="263" spans="1:25" s="27" customFormat="1" ht="17.25" customHeight="1" outlineLevel="3">
      <c r="A263" s="48" t="s">
        <v>239</v>
      </c>
      <c r="B263" s="49" t="s">
        <v>12</v>
      </c>
      <c r="C263" s="49" t="s">
        <v>292</v>
      </c>
      <c r="D263" s="49" t="s">
        <v>91</v>
      </c>
      <c r="E263" s="49"/>
      <c r="F263" s="50">
        <v>0.23</v>
      </c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X263" s="50">
        <v>0.23</v>
      </c>
      <c r="Y263" s="18">
        <f t="shared" si="31"/>
        <v>100</v>
      </c>
    </row>
    <row r="264" spans="1:25" s="27" customFormat="1" ht="50.25" customHeight="1" outlineLevel="3">
      <c r="A264" s="48" t="s">
        <v>240</v>
      </c>
      <c r="B264" s="49" t="s">
        <v>12</v>
      </c>
      <c r="C264" s="49" t="s">
        <v>292</v>
      </c>
      <c r="D264" s="49" t="s">
        <v>241</v>
      </c>
      <c r="E264" s="49"/>
      <c r="F264" s="50">
        <v>0.07</v>
      </c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X264" s="50">
        <v>0.07</v>
      </c>
      <c r="Y264" s="18">
        <f t="shared" si="31"/>
        <v>100</v>
      </c>
    </row>
    <row r="265" spans="1:25" s="27" customFormat="1" ht="17.25" customHeight="1" outlineLevel="3">
      <c r="A265" s="5" t="s">
        <v>95</v>
      </c>
      <c r="B265" s="6" t="s">
        <v>12</v>
      </c>
      <c r="C265" s="6" t="s">
        <v>292</v>
      </c>
      <c r="D265" s="6" t="s">
        <v>96</v>
      </c>
      <c r="E265" s="6"/>
      <c r="F265" s="7">
        <f>F266</f>
        <v>0.05</v>
      </c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X265" s="7">
        <f>X266</f>
        <v>0.05</v>
      </c>
      <c r="Y265" s="18">
        <f t="shared" si="31"/>
        <v>100</v>
      </c>
    </row>
    <row r="266" spans="1:25" s="27" customFormat="1" ht="17.25" customHeight="1" outlineLevel="3">
      <c r="A266" s="48" t="s">
        <v>97</v>
      </c>
      <c r="B266" s="49" t="s">
        <v>12</v>
      </c>
      <c r="C266" s="49" t="s">
        <v>292</v>
      </c>
      <c r="D266" s="49" t="s">
        <v>98</v>
      </c>
      <c r="E266" s="49"/>
      <c r="F266" s="50">
        <v>0.05</v>
      </c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X266" s="50">
        <v>0.05</v>
      </c>
      <c r="Y266" s="18">
        <f t="shared" si="31"/>
        <v>100</v>
      </c>
    </row>
    <row r="267" spans="1:25" s="27" customFormat="1" ht="17.25" customHeight="1" outlineLevel="3">
      <c r="A267" s="51" t="s">
        <v>215</v>
      </c>
      <c r="B267" s="19" t="s">
        <v>12</v>
      </c>
      <c r="C267" s="19" t="s">
        <v>293</v>
      </c>
      <c r="D267" s="19" t="s">
        <v>5</v>
      </c>
      <c r="E267" s="19"/>
      <c r="F267" s="20">
        <f>F268</f>
        <v>45</v>
      </c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X267" s="20">
        <f>X268</f>
        <v>0</v>
      </c>
      <c r="Y267" s="18">
        <f t="shared" si="31"/>
        <v>0</v>
      </c>
    </row>
    <row r="268" spans="1:25" s="27" customFormat="1" ht="17.25" customHeight="1" outlineLevel="3">
      <c r="A268" s="5" t="s">
        <v>95</v>
      </c>
      <c r="B268" s="6" t="s">
        <v>12</v>
      </c>
      <c r="C268" s="6" t="s">
        <v>293</v>
      </c>
      <c r="D268" s="6" t="s">
        <v>96</v>
      </c>
      <c r="E268" s="6"/>
      <c r="F268" s="7">
        <f>F269</f>
        <v>45</v>
      </c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X268" s="7">
        <f>X269</f>
        <v>0</v>
      </c>
      <c r="Y268" s="18">
        <f aca="true" t="shared" si="33" ref="Y268:Y334">X268/F268*100</f>
        <v>0</v>
      </c>
    </row>
    <row r="269" spans="1:25" s="27" customFormat="1" ht="17.25" customHeight="1" outlineLevel="3">
      <c r="A269" s="48" t="s">
        <v>97</v>
      </c>
      <c r="B269" s="49" t="s">
        <v>12</v>
      </c>
      <c r="C269" s="49" t="s">
        <v>293</v>
      </c>
      <c r="D269" s="49" t="s">
        <v>98</v>
      </c>
      <c r="E269" s="49"/>
      <c r="F269" s="50">
        <v>45</v>
      </c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X269" s="50">
        <v>0</v>
      </c>
      <c r="Y269" s="18">
        <f t="shared" si="33"/>
        <v>0</v>
      </c>
    </row>
    <row r="270" spans="1:25" s="27" customFormat="1" ht="31.5" customHeight="1" outlineLevel="3">
      <c r="A270" s="51" t="s">
        <v>137</v>
      </c>
      <c r="B270" s="19" t="s">
        <v>12</v>
      </c>
      <c r="C270" s="19" t="s">
        <v>255</v>
      </c>
      <c r="D270" s="19" t="s">
        <v>5</v>
      </c>
      <c r="E270" s="19"/>
      <c r="F270" s="20">
        <f>F271</f>
        <v>0</v>
      </c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X270" s="20">
        <f>X271</f>
        <v>200</v>
      </c>
      <c r="Y270" s="18">
        <v>0</v>
      </c>
    </row>
    <row r="271" spans="1:25" s="27" customFormat="1" ht="17.25" customHeight="1" outlineLevel="3">
      <c r="A271" s="5" t="s">
        <v>95</v>
      </c>
      <c r="B271" s="6" t="s">
        <v>12</v>
      </c>
      <c r="C271" s="6" t="s">
        <v>255</v>
      </c>
      <c r="D271" s="6" t="s">
        <v>96</v>
      </c>
      <c r="E271" s="6"/>
      <c r="F271" s="7">
        <f>F272</f>
        <v>0</v>
      </c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X271" s="7">
        <f>X272</f>
        <v>200</v>
      </c>
      <c r="Y271" s="18">
        <v>0</v>
      </c>
    </row>
    <row r="272" spans="1:25" s="27" customFormat="1" ht="17.25" customHeight="1" outlineLevel="3">
      <c r="A272" s="48" t="s">
        <v>97</v>
      </c>
      <c r="B272" s="49" t="s">
        <v>12</v>
      </c>
      <c r="C272" s="49" t="s">
        <v>255</v>
      </c>
      <c r="D272" s="49" t="s">
        <v>98</v>
      </c>
      <c r="E272" s="49"/>
      <c r="F272" s="50">
        <v>0</v>
      </c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X272" s="50">
        <v>200</v>
      </c>
      <c r="Y272" s="18">
        <v>0</v>
      </c>
    </row>
    <row r="273" spans="1:25" s="27" customFormat="1" ht="18.75" outlineLevel="4">
      <c r="A273" s="14" t="s">
        <v>156</v>
      </c>
      <c r="B273" s="12" t="s">
        <v>12</v>
      </c>
      <c r="C273" s="12" t="s">
        <v>246</v>
      </c>
      <c r="D273" s="12" t="s">
        <v>5</v>
      </c>
      <c r="E273" s="12"/>
      <c r="F273" s="89">
        <f>F274</f>
        <v>0</v>
      </c>
      <c r="G273" s="13" t="e">
        <f>#REF!</f>
        <v>#REF!</v>
      </c>
      <c r="H273" s="13" t="e">
        <f>#REF!</f>
        <v>#REF!</v>
      </c>
      <c r="I273" s="13" t="e">
        <f>#REF!</f>
        <v>#REF!</v>
      </c>
      <c r="J273" s="13" t="e">
        <f>#REF!</f>
        <v>#REF!</v>
      </c>
      <c r="K273" s="13" t="e">
        <f>#REF!</f>
        <v>#REF!</v>
      </c>
      <c r="L273" s="13" t="e">
        <f>#REF!</f>
        <v>#REF!</v>
      </c>
      <c r="M273" s="13" t="e">
        <f>#REF!</f>
        <v>#REF!</v>
      </c>
      <c r="N273" s="13" t="e">
        <f>#REF!</f>
        <v>#REF!</v>
      </c>
      <c r="O273" s="13" t="e">
        <f>#REF!</f>
        <v>#REF!</v>
      </c>
      <c r="P273" s="13" t="e">
        <f>#REF!</f>
        <v>#REF!</v>
      </c>
      <c r="Q273" s="13" t="e">
        <f>#REF!</f>
        <v>#REF!</v>
      </c>
      <c r="R273" s="13" t="e">
        <f>#REF!</f>
        <v>#REF!</v>
      </c>
      <c r="S273" s="13" t="e">
        <f>#REF!</f>
        <v>#REF!</v>
      </c>
      <c r="T273" s="13" t="e">
        <f>#REF!</f>
        <v>#REF!</v>
      </c>
      <c r="U273" s="13" t="e">
        <f>#REF!</f>
        <v>#REF!</v>
      </c>
      <c r="V273" s="13" t="e">
        <f>#REF!</f>
        <v>#REF!</v>
      </c>
      <c r="X273" s="89">
        <f>X274</f>
        <v>0</v>
      </c>
      <c r="Y273" s="18">
        <v>0</v>
      </c>
    </row>
    <row r="274" spans="1:25" s="27" customFormat="1" ht="47.25" outlineLevel="5">
      <c r="A274" s="51" t="s">
        <v>388</v>
      </c>
      <c r="B274" s="19" t="s">
        <v>12</v>
      </c>
      <c r="C274" s="19" t="s">
        <v>289</v>
      </c>
      <c r="D274" s="19" t="s">
        <v>5</v>
      </c>
      <c r="E274" s="19"/>
      <c r="F274" s="85">
        <f>F275</f>
        <v>0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X274" s="85">
        <f>X275</f>
        <v>0</v>
      </c>
      <c r="Y274" s="18">
        <v>0</v>
      </c>
    </row>
    <row r="275" spans="1:25" s="27" customFormat="1" ht="47.25" outlineLevel="5">
      <c r="A275" s="5" t="s">
        <v>213</v>
      </c>
      <c r="B275" s="6" t="s">
        <v>12</v>
      </c>
      <c r="C275" s="6" t="s">
        <v>294</v>
      </c>
      <c r="D275" s="6" t="s">
        <v>5</v>
      </c>
      <c r="E275" s="6"/>
      <c r="F275" s="86">
        <f>F276</f>
        <v>0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X275" s="86">
        <f>X276</f>
        <v>0</v>
      </c>
      <c r="Y275" s="18">
        <v>0</v>
      </c>
    </row>
    <row r="276" spans="1:25" s="27" customFormat="1" ht="18.75" outlineLevel="5">
      <c r="A276" s="48" t="s">
        <v>95</v>
      </c>
      <c r="B276" s="49" t="s">
        <v>12</v>
      </c>
      <c r="C276" s="49" t="s">
        <v>294</v>
      </c>
      <c r="D276" s="49" t="s">
        <v>96</v>
      </c>
      <c r="E276" s="49"/>
      <c r="F276" s="87">
        <f>F277</f>
        <v>0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X276" s="87">
        <f>X277</f>
        <v>0</v>
      </c>
      <c r="Y276" s="18">
        <v>0</v>
      </c>
    </row>
    <row r="277" spans="1:25" s="27" customFormat="1" ht="31.5" outlineLevel="5">
      <c r="A277" s="48" t="s">
        <v>97</v>
      </c>
      <c r="B277" s="49" t="s">
        <v>12</v>
      </c>
      <c r="C277" s="49" t="s">
        <v>294</v>
      </c>
      <c r="D277" s="49" t="s">
        <v>98</v>
      </c>
      <c r="E277" s="49"/>
      <c r="F277" s="87">
        <v>0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X277" s="87">
        <v>0</v>
      </c>
      <c r="Y277" s="18">
        <v>0</v>
      </c>
    </row>
    <row r="278" spans="1:25" s="27" customFormat="1" ht="18.75" outlineLevel="6">
      <c r="A278" s="16" t="s">
        <v>53</v>
      </c>
      <c r="B278" s="17" t="s">
        <v>52</v>
      </c>
      <c r="C278" s="17" t="s">
        <v>246</v>
      </c>
      <c r="D278" s="17" t="s">
        <v>5</v>
      </c>
      <c r="E278" s="17"/>
      <c r="F278" s="18">
        <f>F279+F299+F355+F360+F374</f>
        <v>461080.78044000006</v>
      </c>
      <c r="G278" s="18" t="e">
        <f aca="true" t="shared" si="34" ref="G278:V278">G284+G299+G360+G374</f>
        <v>#REF!</v>
      </c>
      <c r="H278" s="18" t="e">
        <f t="shared" si="34"/>
        <v>#REF!</v>
      </c>
      <c r="I278" s="18" t="e">
        <f t="shared" si="34"/>
        <v>#REF!</v>
      </c>
      <c r="J278" s="18" t="e">
        <f t="shared" si="34"/>
        <v>#REF!</v>
      </c>
      <c r="K278" s="18" t="e">
        <f t="shared" si="34"/>
        <v>#REF!</v>
      </c>
      <c r="L278" s="18" t="e">
        <f t="shared" si="34"/>
        <v>#REF!</v>
      </c>
      <c r="M278" s="18" t="e">
        <f t="shared" si="34"/>
        <v>#REF!</v>
      </c>
      <c r="N278" s="18" t="e">
        <f t="shared" si="34"/>
        <v>#REF!</v>
      </c>
      <c r="O278" s="18" t="e">
        <f t="shared" si="34"/>
        <v>#REF!</v>
      </c>
      <c r="P278" s="18" t="e">
        <f t="shared" si="34"/>
        <v>#REF!</v>
      </c>
      <c r="Q278" s="18" t="e">
        <f t="shared" si="34"/>
        <v>#REF!</v>
      </c>
      <c r="R278" s="18" t="e">
        <f t="shared" si="34"/>
        <v>#REF!</v>
      </c>
      <c r="S278" s="18" t="e">
        <f t="shared" si="34"/>
        <v>#REF!</v>
      </c>
      <c r="T278" s="18" t="e">
        <f t="shared" si="34"/>
        <v>#REF!</v>
      </c>
      <c r="U278" s="18" t="e">
        <f t="shared" si="34"/>
        <v>#REF!</v>
      </c>
      <c r="V278" s="18" t="e">
        <f t="shared" si="34"/>
        <v>#REF!</v>
      </c>
      <c r="X278" s="18">
        <f>X279+X299+X355+X360+X374</f>
        <v>461150.75582</v>
      </c>
      <c r="Y278" s="18">
        <f t="shared" si="33"/>
        <v>100.01517638187676</v>
      </c>
    </row>
    <row r="279" spans="1:25" s="27" customFormat="1" ht="18.75" outlineLevel="6">
      <c r="A279" s="16" t="s">
        <v>43</v>
      </c>
      <c r="B279" s="17" t="s">
        <v>20</v>
      </c>
      <c r="C279" s="17" t="s">
        <v>246</v>
      </c>
      <c r="D279" s="17" t="s">
        <v>5</v>
      </c>
      <c r="E279" s="17"/>
      <c r="F279" s="82">
        <f>F284+F280</f>
        <v>95881.70416</v>
      </c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X279" s="82">
        <f>X284+X280</f>
        <v>99322.07753</v>
      </c>
      <c r="Y279" s="18">
        <f t="shared" si="33"/>
        <v>103.58814374456567</v>
      </c>
    </row>
    <row r="280" spans="1:25" s="27" customFormat="1" ht="31.5" outlineLevel="6">
      <c r="A280" s="22" t="s">
        <v>134</v>
      </c>
      <c r="B280" s="9" t="s">
        <v>20</v>
      </c>
      <c r="C280" s="9" t="s">
        <v>247</v>
      </c>
      <c r="D280" s="9" t="s">
        <v>5</v>
      </c>
      <c r="E280" s="9"/>
      <c r="F280" s="83">
        <f>F281</f>
        <v>683.17421</v>
      </c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X280" s="83">
        <f>X281</f>
        <v>683.17421</v>
      </c>
      <c r="Y280" s="18">
        <f t="shared" si="33"/>
        <v>100</v>
      </c>
    </row>
    <row r="281" spans="1:25" s="27" customFormat="1" ht="31.5" outlineLevel="6">
      <c r="A281" s="22" t="s">
        <v>136</v>
      </c>
      <c r="B281" s="9" t="s">
        <v>20</v>
      </c>
      <c r="C281" s="9" t="s">
        <v>248</v>
      </c>
      <c r="D281" s="9" t="s">
        <v>5</v>
      </c>
      <c r="E281" s="9"/>
      <c r="F281" s="83">
        <f>F282</f>
        <v>683.17421</v>
      </c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X281" s="83">
        <f>X282</f>
        <v>683.17421</v>
      </c>
      <c r="Y281" s="18">
        <f t="shared" si="33"/>
        <v>100</v>
      </c>
    </row>
    <row r="282" spans="1:25" s="27" customFormat="1" ht="18.75" outlineLevel="6">
      <c r="A282" s="51" t="s">
        <v>139</v>
      </c>
      <c r="B282" s="19" t="s">
        <v>20</v>
      </c>
      <c r="C282" s="19" t="s">
        <v>252</v>
      </c>
      <c r="D282" s="19" t="s">
        <v>5</v>
      </c>
      <c r="E282" s="19"/>
      <c r="F282" s="85">
        <f>F283</f>
        <v>683.17421</v>
      </c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X282" s="85">
        <f>X283</f>
        <v>683.17421</v>
      </c>
      <c r="Y282" s="18">
        <f t="shared" si="33"/>
        <v>100</v>
      </c>
    </row>
    <row r="283" spans="1:25" s="27" customFormat="1" ht="18.75" outlineLevel="6">
      <c r="A283" s="5" t="s">
        <v>109</v>
      </c>
      <c r="B283" s="6" t="s">
        <v>20</v>
      </c>
      <c r="C283" s="6" t="s">
        <v>252</v>
      </c>
      <c r="D283" s="6" t="s">
        <v>84</v>
      </c>
      <c r="E283" s="6"/>
      <c r="F283" s="86">
        <v>683.17421</v>
      </c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X283" s="86">
        <v>683.17421</v>
      </c>
      <c r="Y283" s="18">
        <f t="shared" si="33"/>
        <v>100</v>
      </c>
    </row>
    <row r="284" spans="1:25" s="27" customFormat="1" ht="31.5" outlineLevel="6">
      <c r="A284" s="71" t="s">
        <v>389</v>
      </c>
      <c r="B284" s="9" t="s">
        <v>20</v>
      </c>
      <c r="C284" s="9" t="s">
        <v>295</v>
      </c>
      <c r="D284" s="9" t="s">
        <v>5</v>
      </c>
      <c r="E284" s="9"/>
      <c r="F284" s="83">
        <f>F285+F295</f>
        <v>95198.52995</v>
      </c>
      <c r="G284" s="10">
        <f aca="true" t="shared" si="35" ref="G284:V284">G285</f>
        <v>0</v>
      </c>
      <c r="H284" s="10">
        <f t="shared" si="35"/>
        <v>0</v>
      </c>
      <c r="I284" s="10">
        <f t="shared" si="35"/>
        <v>0</v>
      </c>
      <c r="J284" s="10">
        <f t="shared" si="35"/>
        <v>0</v>
      </c>
      <c r="K284" s="10">
        <f t="shared" si="35"/>
        <v>0</v>
      </c>
      <c r="L284" s="10">
        <f t="shared" si="35"/>
        <v>0</v>
      </c>
      <c r="M284" s="10">
        <f t="shared" si="35"/>
        <v>0</v>
      </c>
      <c r="N284" s="10">
        <f t="shared" si="35"/>
        <v>0</v>
      </c>
      <c r="O284" s="10">
        <f t="shared" si="35"/>
        <v>0</v>
      </c>
      <c r="P284" s="10">
        <f t="shared" si="35"/>
        <v>0</v>
      </c>
      <c r="Q284" s="10">
        <f t="shared" si="35"/>
        <v>0</v>
      </c>
      <c r="R284" s="10">
        <f t="shared" si="35"/>
        <v>0</v>
      </c>
      <c r="S284" s="10">
        <f t="shared" si="35"/>
        <v>0</v>
      </c>
      <c r="T284" s="10">
        <f t="shared" si="35"/>
        <v>0</v>
      </c>
      <c r="U284" s="10">
        <f t="shared" si="35"/>
        <v>0</v>
      </c>
      <c r="V284" s="10">
        <f t="shared" si="35"/>
        <v>0</v>
      </c>
      <c r="X284" s="83">
        <f>X285+X295</f>
        <v>98638.90332</v>
      </c>
      <c r="Y284" s="18">
        <f t="shared" si="33"/>
        <v>103.61389337819287</v>
      </c>
    </row>
    <row r="285" spans="1:25" s="27" customFormat="1" ht="19.5" customHeight="1" outlineLevel="6">
      <c r="A285" s="71" t="s">
        <v>157</v>
      </c>
      <c r="B285" s="12" t="s">
        <v>20</v>
      </c>
      <c r="C285" s="12" t="s">
        <v>296</v>
      </c>
      <c r="D285" s="12" t="s">
        <v>5</v>
      </c>
      <c r="E285" s="12"/>
      <c r="F285" s="89">
        <f>F286+F289+F292</f>
        <v>95102.07794999999</v>
      </c>
      <c r="G285" s="13">
        <f aca="true" t="shared" si="36" ref="G285:V285">G286</f>
        <v>0</v>
      </c>
      <c r="H285" s="13">
        <f t="shared" si="36"/>
        <v>0</v>
      </c>
      <c r="I285" s="13">
        <f t="shared" si="36"/>
        <v>0</v>
      </c>
      <c r="J285" s="13">
        <f t="shared" si="36"/>
        <v>0</v>
      </c>
      <c r="K285" s="13">
        <f t="shared" si="36"/>
        <v>0</v>
      </c>
      <c r="L285" s="13">
        <f t="shared" si="36"/>
        <v>0</v>
      </c>
      <c r="M285" s="13">
        <f t="shared" si="36"/>
        <v>0</v>
      </c>
      <c r="N285" s="13">
        <f t="shared" si="36"/>
        <v>0</v>
      </c>
      <c r="O285" s="13">
        <f t="shared" si="36"/>
        <v>0</v>
      </c>
      <c r="P285" s="13">
        <f t="shared" si="36"/>
        <v>0</v>
      </c>
      <c r="Q285" s="13">
        <f t="shared" si="36"/>
        <v>0</v>
      </c>
      <c r="R285" s="13">
        <f t="shared" si="36"/>
        <v>0</v>
      </c>
      <c r="S285" s="13">
        <f t="shared" si="36"/>
        <v>0</v>
      </c>
      <c r="T285" s="13">
        <f t="shared" si="36"/>
        <v>0</v>
      </c>
      <c r="U285" s="13">
        <f t="shared" si="36"/>
        <v>0</v>
      </c>
      <c r="V285" s="13">
        <f t="shared" si="36"/>
        <v>0</v>
      </c>
      <c r="X285" s="89">
        <f>X286+X289+X292</f>
        <v>98542.45132</v>
      </c>
      <c r="Y285" s="18">
        <f t="shared" si="33"/>
        <v>103.61755856881358</v>
      </c>
    </row>
    <row r="286" spans="1:25" s="27" customFormat="1" ht="31.5" outlineLevel="6">
      <c r="A286" s="51" t="s">
        <v>158</v>
      </c>
      <c r="B286" s="19" t="s">
        <v>20</v>
      </c>
      <c r="C286" s="19" t="s">
        <v>297</v>
      </c>
      <c r="D286" s="19" t="s">
        <v>5</v>
      </c>
      <c r="E286" s="19"/>
      <c r="F286" s="85">
        <f>F287</f>
        <v>34276.54435</v>
      </c>
      <c r="G286" s="7">
        <f aca="true" t="shared" si="37" ref="G286:V286">G288</f>
        <v>0</v>
      </c>
      <c r="H286" s="7">
        <f t="shared" si="37"/>
        <v>0</v>
      </c>
      <c r="I286" s="7">
        <f t="shared" si="37"/>
        <v>0</v>
      </c>
      <c r="J286" s="7">
        <f t="shared" si="37"/>
        <v>0</v>
      </c>
      <c r="K286" s="7">
        <f t="shared" si="37"/>
        <v>0</v>
      </c>
      <c r="L286" s="7">
        <f t="shared" si="37"/>
        <v>0</v>
      </c>
      <c r="M286" s="7">
        <f t="shared" si="37"/>
        <v>0</v>
      </c>
      <c r="N286" s="7">
        <f t="shared" si="37"/>
        <v>0</v>
      </c>
      <c r="O286" s="7">
        <f t="shared" si="37"/>
        <v>0</v>
      </c>
      <c r="P286" s="7">
        <f t="shared" si="37"/>
        <v>0</v>
      </c>
      <c r="Q286" s="7">
        <f t="shared" si="37"/>
        <v>0</v>
      </c>
      <c r="R286" s="7">
        <f t="shared" si="37"/>
        <v>0</v>
      </c>
      <c r="S286" s="7">
        <f t="shared" si="37"/>
        <v>0</v>
      </c>
      <c r="T286" s="7">
        <f t="shared" si="37"/>
        <v>0</v>
      </c>
      <c r="U286" s="7">
        <f t="shared" si="37"/>
        <v>0</v>
      </c>
      <c r="V286" s="7">
        <f t="shared" si="37"/>
        <v>0</v>
      </c>
      <c r="X286" s="85">
        <f>X287</f>
        <v>33722.48772</v>
      </c>
      <c r="Y286" s="18">
        <f t="shared" si="33"/>
        <v>98.38356917096867</v>
      </c>
    </row>
    <row r="287" spans="1:25" s="27" customFormat="1" ht="18.75" outlineLevel="6">
      <c r="A287" s="5" t="s">
        <v>119</v>
      </c>
      <c r="B287" s="6" t="s">
        <v>20</v>
      </c>
      <c r="C287" s="6" t="s">
        <v>297</v>
      </c>
      <c r="D287" s="6" t="s">
        <v>120</v>
      </c>
      <c r="E287" s="6"/>
      <c r="F287" s="86">
        <f>F288</f>
        <v>34276.54435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X287" s="86">
        <f>X288</f>
        <v>33722.48772</v>
      </c>
      <c r="Y287" s="18">
        <f t="shared" si="33"/>
        <v>98.38356917096867</v>
      </c>
    </row>
    <row r="288" spans="1:25" s="27" customFormat="1" ht="47.25" outlineLevel="6">
      <c r="A288" s="57" t="s">
        <v>202</v>
      </c>
      <c r="B288" s="49" t="s">
        <v>20</v>
      </c>
      <c r="C288" s="49" t="s">
        <v>297</v>
      </c>
      <c r="D288" s="49" t="s">
        <v>84</v>
      </c>
      <c r="E288" s="49"/>
      <c r="F288" s="87">
        <v>34276.54435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X288" s="87">
        <v>33722.48772</v>
      </c>
      <c r="Y288" s="18">
        <f t="shared" si="33"/>
        <v>98.38356917096867</v>
      </c>
    </row>
    <row r="289" spans="1:25" s="27" customFormat="1" ht="63" outlineLevel="6">
      <c r="A289" s="65" t="s">
        <v>160</v>
      </c>
      <c r="B289" s="19" t="s">
        <v>20</v>
      </c>
      <c r="C289" s="19" t="s">
        <v>298</v>
      </c>
      <c r="D289" s="19" t="s">
        <v>5</v>
      </c>
      <c r="E289" s="19"/>
      <c r="F289" s="85">
        <f>F290</f>
        <v>59442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X289" s="85">
        <f>X290</f>
        <v>63436.43</v>
      </c>
      <c r="Y289" s="18">
        <f t="shared" si="33"/>
        <v>106.7198782005989</v>
      </c>
    </row>
    <row r="290" spans="1:25" s="27" customFormat="1" ht="18.75" outlineLevel="6">
      <c r="A290" s="5" t="s">
        <v>119</v>
      </c>
      <c r="B290" s="6" t="s">
        <v>20</v>
      </c>
      <c r="C290" s="6" t="s">
        <v>298</v>
      </c>
      <c r="D290" s="6" t="s">
        <v>120</v>
      </c>
      <c r="E290" s="6"/>
      <c r="F290" s="86">
        <f>F291</f>
        <v>59442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X290" s="86">
        <f>X291</f>
        <v>63436.43</v>
      </c>
      <c r="Y290" s="18">
        <f t="shared" si="33"/>
        <v>106.7198782005989</v>
      </c>
    </row>
    <row r="291" spans="1:25" s="27" customFormat="1" ht="47.25" outlineLevel="6">
      <c r="A291" s="57" t="s">
        <v>202</v>
      </c>
      <c r="B291" s="49" t="s">
        <v>20</v>
      </c>
      <c r="C291" s="49" t="s">
        <v>298</v>
      </c>
      <c r="D291" s="49" t="s">
        <v>84</v>
      </c>
      <c r="E291" s="49"/>
      <c r="F291" s="87">
        <v>59442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X291" s="87">
        <v>63436.43</v>
      </c>
      <c r="Y291" s="18">
        <f t="shared" si="33"/>
        <v>106.7198782005989</v>
      </c>
    </row>
    <row r="292" spans="1:25" s="27" customFormat="1" ht="31.5" outlineLevel="6">
      <c r="A292" s="72" t="s">
        <v>162</v>
      </c>
      <c r="B292" s="19" t="s">
        <v>20</v>
      </c>
      <c r="C292" s="19" t="s">
        <v>299</v>
      </c>
      <c r="D292" s="19" t="s">
        <v>5</v>
      </c>
      <c r="E292" s="19"/>
      <c r="F292" s="85">
        <f>F293</f>
        <v>1383.5336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X292" s="85">
        <f>X293</f>
        <v>1383.5336</v>
      </c>
      <c r="Y292" s="18">
        <f t="shared" si="33"/>
        <v>100</v>
      </c>
    </row>
    <row r="293" spans="1:25" s="27" customFormat="1" ht="18.75" outlineLevel="6">
      <c r="A293" s="5" t="s">
        <v>119</v>
      </c>
      <c r="B293" s="6" t="s">
        <v>20</v>
      </c>
      <c r="C293" s="6" t="s">
        <v>299</v>
      </c>
      <c r="D293" s="6" t="s">
        <v>120</v>
      </c>
      <c r="E293" s="6"/>
      <c r="F293" s="86">
        <f>F294</f>
        <v>1383.5336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X293" s="86">
        <f>X294</f>
        <v>1383.5336</v>
      </c>
      <c r="Y293" s="18">
        <f t="shared" si="33"/>
        <v>100</v>
      </c>
    </row>
    <row r="294" spans="1:25" s="27" customFormat="1" ht="18.75" outlineLevel="6">
      <c r="A294" s="60" t="s">
        <v>85</v>
      </c>
      <c r="B294" s="49" t="s">
        <v>20</v>
      </c>
      <c r="C294" s="49" t="s">
        <v>299</v>
      </c>
      <c r="D294" s="49" t="s">
        <v>86</v>
      </c>
      <c r="E294" s="49"/>
      <c r="F294" s="87">
        <v>1383.5336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X294" s="87">
        <v>1383.5336</v>
      </c>
      <c r="Y294" s="18">
        <f t="shared" si="33"/>
        <v>100</v>
      </c>
    </row>
    <row r="295" spans="1:25" s="27" customFormat="1" ht="31.5" outlineLevel="6">
      <c r="A295" s="73" t="s">
        <v>224</v>
      </c>
      <c r="B295" s="9" t="s">
        <v>20</v>
      </c>
      <c r="C295" s="9" t="s">
        <v>300</v>
      </c>
      <c r="D295" s="9" t="s">
        <v>5</v>
      </c>
      <c r="E295" s="9"/>
      <c r="F295" s="83">
        <f>F296</f>
        <v>96.452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X295" s="83">
        <f>X296</f>
        <v>96.452</v>
      </c>
      <c r="Y295" s="18">
        <f t="shared" si="33"/>
        <v>100</v>
      </c>
    </row>
    <row r="296" spans="1:25" s="27" customFormat="1" ht="31.5" outlineLevel="6">
      <c r="A296" s="72" t="s">
        <v>159</v>
      </c>
      <c r="B296" s="19" t="s">
        <v>20</v>
      </c>
      <c r="C296" s="19" t="s">
        <v>301</v>
      </c>
      <c r="D296" s="19" t="s">
        <v>5</v>
      </c>
      <c r="E296" s="19"/>
      <c r="F296" s="85">
        <f>F297</f>
        <v>96.452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X296" s="85">
        <f>X297</f>
        <v>96.452</v>
      </c>
      <c r="Y296" s="18">
        <f t="shared" si="33"/>
        <v>100</v>
      </c>
    </row>
    <row r="297" spans="1:25" s="27" customFormat="1" ht="18.75" outlineLevel="6">
      <c r="A297" s="5" t="s">
        <v>119</v>
      </c>
      <c r="B297" s="6" t="s">
        <v>20</v>
      </c>
      <c r="C297" s="6" t="s">
        <v>301</v>
      </c>
      <c r="D297" s="6" t="s">
        <v>120</v>
      </c>
      <c r="E297" s="6"/>
      <c r="F297" s="86">
        <f>F298</f>
        <v>96.452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X297" s="86">
        <f>X298</f>
        <v>96.452</v>
      </c>
      <c r="Y297" s="18">
        <f t="shared" si="33"/>
        <v>100</v>
      </c>
    </row>
    <row r="298" spans="1:25" s="27" customFormat="1" ht="18.75" outlineLevel="6">
      <c r="A298" s="60" t="s">
        <v>85</v>
      </c>
      <c r="B298" s="49" t="s">
        <v>20</v>
      </c>
      <c r="C298" s="49" t="s">
        <v>301</v>
      </c>
      <c r="D298" s="49" t="s">
        <v>86</v>
      </c>
      <c r="E298" s="49"/>
      <c r="F298" s="87">
        <v>96.452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X298" s="87">
        <v>96.452</v>
      </c>
      <c r="Y298" s="18">
        <f t="shared" si="33"/>
        <v>100</v>
      </c>
    </row>
    <row r="299" spans="1:25" s="27" customFormat="1" ht="18.75" outlineLevel="6">
      <c r="A299" s="74" t="s">
        <v>42</v>
      </c>
      <c r="B299" s="33" t="s">
        <v>21</v>
      </c>
      <c r="C299" s="33" t="s">
        <v>246</v>
      </c>
      <c r="D299" s="33" t="s">
        <v>5</v>
      </c>
      <c r="E299" s="33"/>
      <c r="F299" s="92">
        <f>F304+F344+F300</f>
        <v>345332.8066100001</v>
      </c>
      <c r="G299" s="10" t="e">
        <f>G305+#REF!+G344+#REF!+#REF!+#REF!+#REF!</f>
        <v>#REF!</v>
      </c>
      <c r="H299" s="10" t="e">
        <f>H305+#REF!+H344+#REF!+#REF!+#REF!+#REF!</f>
        <v>#REF!</v>
      </c>
      <c r="I299" s="10" t="e">
        <f>I305+#REF!+I344+#REF!+#REF!+#REF!+#REF!</f>
        <v>#REF!</v>
      </c>
      <c r="J299" s="10" t="e">
        <f>J305+#REF!+J344+#REF!+#REF!+#REF!+#REF!</f>
        <v>#REF!</v>
      </c>
      <c r="K299" s="10" t="e">
        <f>K305+#REF!+K344+#REF!+#REF!+#REF!+#REF!</f>
        <v>#REF!</v>
      </c>
      <c r="L299" s="10" t="e">
        <f>L305+#REF!+L344+#REF!+#REF!+#REF!+#REF!</f>
        <v>#REF!</v>
      </c>
      <c r="M299" s="10" t="e">
        <f>M305+#REF!+M344+#REF!+#REF!+#REF!+#REF!</f>
        <v>#REF!</v>
      </c>
      <c r="N299" s="10" t="e">
        <f>N305+#REF!+N344+#REF!+#REF!+#REF!+#REF!</f>
        <v>#REF!</v>
      </c>
      <c r="O299" s="10" t="e">
        <f>O305+#REF!+O344+#REF!+#REF!+#REF!+#REF!</f>
        <v>#REF!</v>
      </c>
      <c r="P299" s="10" t="e">
        <f>P305+#REF!+P344+#REF!+#REF!+#REF!+#REF!</f>
        <v>#REF!</v>
      </c>
      <c r="Q299" s="10" t="e">
        <f>Q305+#REF!+Q344+#REF!+#REF!+#REF!+#REF!</f>
        <v>#REF!</v>
      </c>
      <c r="R299" s="10" t="e">
        <f>R305+#REF!+R344+#REF!+#REF!+#REF!+#REF!</f>
        <v>#REF!</v>
      </c>
      <c r="S299" s="10" t="e">
        <f>S305+#REF!+S344+#REF!+#REF!+#REF!+#REF!</f>
        <v>#REF!</v>
      </c>
      <c r="T299" s="10" t="e">
        <f>T305+#REF!+T344+#REF!+#REF!+#REF!+#REF!</f>
        <v>#REF!</v>
      </c>
      <c r="U299" s="10" t="e">
        <f>U305+#REF!+U344+#REF!+#REF!+#REF!+#REF!</f>
        <v>#REF!</v>
      </c>
      <c r="V299" s="10" t="e">
        <f>V305+#REF!+V344+#REF!+#REF!+#REF!+#REF!</f>
        <v>#REF!</v>
      </c>
      <c r="X299" s="92">
        <f>X304+X344+X300</f>
        <v>342907.48972</v>
      </c>
      <c r="Y299" s="18">
        <f t="shared" si="33"/>
        <v>99.29768708805616</v>
      </c>
    </row>
    <row r="300" spans="1:25" s="27" customFormat="1" ht="31.5" outlineLevel="6">
      <c r="A300" s="22" t="s">
        <v>134</v>
      </c>
      <c r="B300" s="9" t="s">
        <v>21</v>
      </c>
      <c r="C300" s="9" t="s">
        <v>247</v>
      </c>
      <c r="D300" s="9" t="s">
        <v>5</v>
      </c>
      <c r="E300" s="9"/>
      <c r="F300" s="83">
        <f>F301</f>
        <v>2101.10925</v>
      </c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X300" s="83">
        <f>X301</f>
        <v>2101.10925</v>
      </c>
      <c r="Y300" s="18">
        <f t="shared" si="33"/>
        <v>100</v>
      </c>
    </row>
    <row r="301" spans="1:25" s="27" customFormat="1" ht="31.5" outlineLevel="6">
      <c r="A301" s="22" t="s">
        <v>136</v>
      </c>
      <c r="B301" s="9" t="s">
        <v>21</v>
      </c>
      <c r="C301" s="9" t="s">
        <v>248</v>
      </c>
      <c r="D301" s="9" t="s">
        <v>5</v>
      </c>
      <c r="E301" s="9"/>
      <c r="F301" s="83">
        <f>F302</f>
        <v>2101.10925</v>
      </c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X301" s="83">
        <f>X302</f>
        <v>2101.10925</v>
      </c>
      <c r="Y301" s="18">
        <f t="shared" si="33"/>
        <v>100</v>
      </c>
    </row>
    <row r="302" spans="1:25" s="27" customFormat="1" ht="18.75" outlineLevel="6">
      <c r="A302" s="51" t="s">
        <v>139</v>
      </c>
      <c r="B302" s="19" t="s">
        <v>21</v>
      </c>
      <c r="C302" s="19" t="s">
        <v>302</v>
      </c>
      <c r="D302" s="19" t="s">
        <v>5</v>
      </c>
      <c r="E302" s="19"/>
      <c r="F302" s="85">
        <f>F303</f>
        <v>2101.10925</v>
      </c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X302" s="85">
        <f>X303</f>
        <v>2101.10925</v>
      </c>
      <c r="Y302" s="18">
        <f t="shared" si="33"/>
        <v>100</v>
      </c>
    </row>
    <row r="303" spans="1:25" s="27" customFormat="1" ht="18.75" outlineLevel="6">
      <c r="A303" s="5" t="s">
        <v>109</v>
      </c>
      <c r="B303" s="6" t="s">
        <v>21</v>
      </c>
      <c r="C303" s="6" t="s">
        <v>302</v>
      </c>
      <c r="D303" s="6" t="s">
        <v>84</v>
      </c>
      <c r="E303" s="6"/>
      <c r="F303" s="86">
        <v>2101.10925</v>
      </c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X303" s="86">
        <v>2101.10925</v>
      </c>
      <c r="Y303" s="18">
        <f t="shared" si="33"/>
        <v>100</v>
      </c>
    </row>
    <row r="304" spans="1:25" s="27" customFormat="1" ht="31.5" outlineLevel="6">
      <c r="A304" s="71" t="s">
        <v>389</v>
      </c>
      <c r="B304" s="9" t="s">
        <v>21</v>
      </c>
      <c r="C304" s="9" t="s">
        <v>295</v>
      </c>
      <c r="D304" s="9" t="s">
        <v>5</v>
      </c>
      <c r="E304" s="9"/>
      <c r="F304" s="83">
        <f>F305+F331+F337</f>
        <v>329754.4443600001</v>
      </c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X304" s="83">
        <f>X305+X331+X337</f>
        <v>327504.59192000004</v>
      </c>
      <c r="Y304" s="18">
        <f t="shared" si="33"/>
        <v>99.31771884246575</v>
      </c>
    </row>
    <row r="305" spans="1:25" s="27" customFormat="1" ht="18.75" outlineLevel="6">
      <c r="A305" s="23" t="s">
        <v>161</v>
      </c>
      <c r="B305" s="12" t="s">
        <v>21</v>
      </c>
      <c r="C305" s="12" t="s">
        <v>303</v>
      </c>
      <c r="D305" s="12" t="s">
        <v>5</v>
      </c>
      <c r="E305" s="12"/>
      <c r="F305" s="93">
        <f>F306+F318+F323+F312+F326+F315+F309</f>
        <v>309267.73723</v>
      </c>
      <c r="G305" s="13" t="e">
        <f>#REF!</f>
        <v>#REF!</v>
      </c>
      <c r="H305" s="13" t="e">
        <f>#REF!</f>
        <v>#REF!</v>
      </c>
      <c r="I305" s="13" t="e">
        <f>#REF!</f>
        <v>#REF!</v>
      </c>
      <c r="J305" s="13" t="e">
        <f>#REF!</f>
        <v>#REF!</v>
      </c>
      <c r="K305" s="13" t="e">
        <f>#REF!</f>
        <v>#REF!</v>
      </c>
      <c r="L305" s="13" t="e">
        <f>#REF!</f>
        <v>#REF!</v>
      </c>
      <c r="M305" s="13" t="e">
        <f>#REF!</f>
        <v>#REF!</v>
      </c>
      <c r="N305" s="13" t="e">
        <f>#REF!</f>
        <v>#REF!</v>
      </c>
      <c r="O305" s="13" t="e">
        <f>#REF!</f>
        <v>#REF!</v>
      </c>
      <c r="P305" s="13" t="e">
        <f>#REF!</f>
        <v>#REF!</v>
      </c>
      <c r="Q305" s="13" t="e">
        <f>#REF!</f>
        <v>#REF!</v>
      </c>
      <c r="R305" s="13" t="e">
        <f>#REF!</f>
        <v>#REF!</v>
      </c>
      <c r="S305" s="13" t="e">
        <f>#REF!</f>
        <v>#REF!</v>
      </c>
      <c r="T305" s="13" t="e">
        <f>#REF!</f>
        <v>#REF!</v>
      </c>
      <c r="U305" s="13" t="e">
        <f>#REF!</f>
        <v>#REF!</v>
      </c>
      <c r="V305" s="13" t="e">
        <f>#REF!</f>
        <v>#REF!</v>
      </c>
      <c r="X305" s="93">
        <f>X306+X318+X323+X312+X326+X315+X309</f>
        <v>307063.23373000004</v>
      </c>
      <c r="Y305" s="18">
        <f t="shared" si="33"/>
        <v>99.28718607387084</v>
      </c>
    </row>
    <row r="306" spans="1:25" s="27" customFormat="1" ht="31.5" outlineLevel="6">
      <c r="A306" s="51" t="s">
        <v>158</v>
      </c>
      <c r="B306" s="19" t="s">
        <v>21</v>
      </c>
      <c r="C306" s="19" t="s">
        <v>304</v>
      </c>
      <c r="D306" s="19" t="s">
        <v>5</v>
      </c>
      <c r="E306" s="19"/>
      <c r="F306" s="94">
        <f>F307</f>
        <v>60671.52473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X306" s="94">
        <f>X307</f>
        <v>59483.32998</v>
      </c>
      <c r="Y306" s="18">
        <f t="shared" si="33"/>
        <v>98.04159405044179</v>
      </c>
    </row>
    <row r="307" spans="1:25" s="27" customFormat="1" ht="18.75" outlineLevel="6">
      <c r="A307" s="5" t="s">
        <v>119</v>
      </c>
      <c r="B307" s="6" t="s">
        <v>21</v>
      </c>
      <c r="C307" s="6" t="s">
        <v>304</v>
      </c>
      <c r="D307" s="6" t="s">
        <v>120</v>
      </c>
      <c r="E307" s="6"/>
      <c r="F307" s="95">
        <f>F308</f>
        <v>60671.52473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X307" s="95">
        <f>X308</f>
        <v>59483.32998</v>
      </c>
      <c r="Y307" s="18">
        <f t="shared" si="33"/>
        <v>98.04159405044179</v>
      </c>
    </row>
    <row r="308" spans="1:25" s="27" customFormat="1" ht="47.25" outlineLevel="6">
      <c r="A308" s="57" t="s">
        <v>202</v>
      </c>
      <c r="B308" s="49" t="s">
        <v>21</v>
      </c>
      <c r="C308" s="49" t="s">
        <v>304</v>
      </c>
      <c r="D308" s="49" t="s">
        <v>84</v>
      </c>
      <c r="E308" s="49"/>
      <c r="F308" s="96">
        <v>60671.52473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X308" s="96">
        <v>59483.32998</v>
      </c>
      <c r="Y308" s="18">
        <f t="shared" si="33"/>
        <v>98.04159405044179</v>
      </c>
    </row>
    <row r="309" spans="1:25" s="27" customFormat="1" ht="18.75" outlineLevel="6">
      <c r="A309" s="51" t="s">
        <v>407</v>
      </c>
      <c r="B309" s="19" t="s">
        <v>21</v>
      </c>
      <c r="C309" s="19" t="s">
        <v>408</v>
      </c>
      <c r="D309" s="19" t="s">
        <v>5</v>
      </c>
      <c r="E309" s="19"/>
      <c r="F309" s="94">
        <f>F310</f>
        <v>60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X309" s="94">
        <f>X310</f>
        <v>60</v>
      </c>
      <c r="Y309" s="18">
        <f t="shared" si="33"/>
        <v>100</v>
      </c>
    </row>
    <row r="310" spans="1:25" s="27" customFormat="1" ht="18.75" outlineLevel="6">
      <c r="A310" s="5" t="s">
        <v>119</v>
      </c>
      <c r="B310" s="6" t="s">
        <v>21</v>
      </c>
      <c r="C310" s="6" t="s">
        <v>408</v>
      </c>
      <c r="D310" s="6" t="s">
        <v>86</v>
      </c>
      <c r="E310" s="6"/>
      <c r="F310" s="95">
        <f>F311</f>
        <v>60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X310" s="95">
        <f>X311</f>
        <v>60</v>
      </c>
      <c r="Y310" s="18">
        <f t="shared" si="33"/>
        <v>100</v>
      </c>
    </row>
    <row r="311" spans="1:25" s="27" customFormat="1" ht="18.75" outlineLevel="6">
      <c r="A311" s="60" t="s">
        <v>85</v>
      </c>
      <c r="B311" s="49" t="s">
        <v>21</v>
      </c>
      <c r="C311" s="49" t="s">
        <v>408</v>
      </c>
      <c r="D311" s="49" t="s">
        <v>86</v>
      </c>
      <c r="E311" s="49"/>
      <c r="F311" s="96">
        <v>60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X311" s="96">
        <v>60</v>
      </c>
      <c r="Y311" s="18">
        <f t="shared" si="33"/>
        <v>100</v>
      </c>
    </row>
    <row r="312" spans="1:25" s="27" customFormat="1" ht="31.5" outlineLevel="6">
      <c r="A312" s="72" t="s">
        <v>199</v>
      </c>
      <c r="B312" s="19" t="s">
        <v>21</v>
      </c>
      <c r="C312" s="19" t="s">
        <v>352</v>
      </c>
      <c r="D312" s="19" t="s">
        <v>5</v>
      </c>
      <c r="E312" s="19"/>
      <c r="F312" s="94">
        <f>F313</f>
        <v>4556.2125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X312" s="94">
        <f>X313</f>
        <v>4556.2125</v>
      </c>
      <c r="Y312" s="18">
        <f t="shared" si="33"/>
        <v>100</v>
      </c>
    </row>
    <row r="313" spans="1:25" s="27" customFormat="1" ht="18.75" outlineLevel="6">
      <c r="A313" s="5" t="s">
        <v>119</v>
      </c>
      <c r="B313" s="6" t="s">
        <v>21</v>
      </c>
      <c r="C313" s="6" t="s">
        <v>352</v>
      </c>
      <c r="D313" s="6" t="s">
        <v>120</v>
      </c>
      <c r="E313" s="6"/>
      <c r="F313" s="95">
        <f>F314</f>
        <v>4556.2125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X313" s="95">
        <f>X314</f>
        <v>4556.2125</v>
      </c>
      <c r="Y313" s="18">
        <f t="shared" si="33"/>
        <v>100</v>
      </c>
    </row>
    <row r="314" spans="1:25" s="27" customFormat="1" ht="18.75" outlineLevel="6">
      <c r="A314" s="60" t="s">
        <v>85</v>
      </c>
      <c r="B314" s="49" t="s">
        <v>21</v>
      </c>
      <c r="C314" s="49" t="s">
        <v>352</v>
      </c>
      <c r="D314" s="49" t="s">
        <v>86</v>
      </c>
      <c r="E314" s="49"/>
      <c r="F314" s="96">
        <v>4556.2125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X314" s="96">
        <v>4556.2125</v>
      </c>
      <c r="Y314" s="18">
        <f t="shared" si="33"/>
        <v>100</v>
      </c>
    </row>
    <row r="315" spans="1:25" s="27" customFormat="1" ht="18.75" outlineLevel="6">
      <c r="A315" s="72" t="s">
        <v>379</v>
      </c>
      <c r="B315" s="19" t="s">
        <v>21</v>
      </c>
      <c r="C315" s="19" t="s">
        <v>380</v>
      </c>
      <c r="D315" s="19" t="s">
        <v>5</v>
      </c>
      <c r="E315" s="19"/>
      <c r="F315" s="94">
        <f>F316</f>
        <v>1000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X315" s="94">
        <f>X316</f>
        <v>1000</v>
      </c>
      <c r="Y315" s="18">
        <f t="shared" si="33"/>
        <v>100</v>
      </c>
    </row>
    <row r="316" spans="1:25" s="27" customFormat="1" ht="18.75" outlineLevel="6">
      <c r="A316" s="5" t="s">
        <v>119</v>
      </c>
      <c r="B316" s="6" t="s">
        <v>21</v>
      </c>
      <c r="C316" s="6" t="s">
        <v>380</v>
      </c>
      <c r="D316" s="6" t="s">
        <v>120</v>
      </c>
      <c r="E316" s="6"/>
      <c r="F316" s="95">
        <f>F317</f>
        <v>1000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X316" s="95">
        <f>X317</f>
        <v>1000</v>
      </c>
      <c r="Y316" s="18">
        <f t="shared" si="33"/>
        <v>100</v>
      </c>
    </row>
    <row r="317" spans="1:25" s="27" customFormat="1" ht="18.75" outlineLevel="6">
      <c r="A317" s="60" t="s">
        <v>85</v>
      </c>
      <c r="B317" s="49" t="s">
        <v>21</v>
      </c>
      <c r="C317" s="49" t="s">
        <v>380</v>
      </c>
      <c r="D317" s="49" t="s">
        <v>86</v>
      </c>
      <c r="E317" s="49"/>
      <c r="F317" s="96">
        <v>1000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X317" s="96">
        <v>1000</v>
      </c>
      <c r="Y317" s="18">
        <f t="shared" si="33"/>
        <v>100</v>
      </c>
    </row>
    <row r="318" spans="1:25" s="27" customFormat="1" ht="31.5" outlineLevel="6">
      <c r="A318" s="58" t="s">
        <v>163</v>
      </c>
      <c r="B318" s="19" t="s">
        <v>21</v>
      </c>
      <c r="C318" s="19" t="s">
        <v>305</v>
      </c>
      <c r="D318" s="19" t="s">
        <v>5</v>
      </c>
      <c r="E318" s="19"/>
      <c r="F318" s="94">
        <f>F319+F321</f>
        <v>5835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X318" s="94">
        <f>X319+X321</f>
        <v>5325.15657</v>
      </c>
      <c r="Y318" s="18">
        <f t="shared" si="33"/>
        <v>91.26232339331621</v>
      </c>
    </row>
    <row r="319" spans="1:25" s="27" customFormat="1" ht="18.75" outlineLevel="6">
      <c r="A319" s="5" t="s">
        <v>95</v>
      </c>
      <c r="B319" s="6" t="s">
        <v>21</v>
      </c>
      <c r="C319" s="6" t="s">
        <v>305</v>
      </c>
      <c r="D319" s="6" t="s">
        <v>96</v>
      </c>
      <c r="E319" s="6"/>
      <c r="F319" s="95">
        <f>F320</f>
        <v>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X319" s="95">
        <f>X320</f>
        <v>0</v>
      </c>
      <c r="Y319" s="18">
        <v>0</v>
      </c>
    </row>
    <row r="320" spans="1:25" s="27" customFormat="1" ht="31.5" outlineLevel="6">
      <c r="A320" s="48" t="s">
        <v>97</v>
      </c>
      <c r="B320" s="49" t="s">
        <v>21</v>
      </c>
      <c r="C320" s="49" t="s">
        <v>305</v>
      </c>
      <c r="D320" s="49" t="s">
        <v>98</v>
      </c>
      <c r="E320" s="49"/>
      <c r="F320" s="96">
        <v>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X320" s="96">
        <v>0</v>
      </c>
      <c r="Y320" s="18">
        <v>0</v>
      </c>
    </row>
    <row r="321" spans="1:25" s="27" customFormat="1" ht="18.75" outlineLevel="6">
      <c r="A321" s="5" t="s">
        <v>119</v>
      </c>
      <c r="B321" s="6" t="s">
        <v>21</v>
      </c>
      <c r="C321" s="6" t="s">
        <v>305</v>
      </c>
      <c r="D321" s="6" t="s">
        <v>120</v>
      </c>
      <c r="E321" s="6"/>
      <c r="F321" s="95">
        <f>F322</f>
        <v>5835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X321" s="95">
        <f>X322</f>
        <v>5325.15657</v>
      </c>
      <c r="Y321" s="18">
        <f t="shared" si="33"/>
        <v>91.26232339331621</v>
      </c>
    </row>
    <row r="322" spans="1:25" s="27" customFormat="1" ht="47.25" outlineLevel="6">
      <c r="A322" s="57" t="s">
        <v>202</v>
      </c>
      <c r="B322" s="49" t="s">
        <v>21</v>
      </c>
      <c r="C322" s="49" t="s">
        <v>305</v>
      </c>
      <c r="D322" s="49" t="s">
        <v>84</v>
      </c>
      <c r="E322" s="49"/>
      <c r="F322" s="96">
        <v>5835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X322" s="96">
        <v>5325.15657</v>
      </c>
      <c r="Y322" s="18">
        <f t="shared" si="33"/>
        <v>91.26232339331621</v>
      </c>
    </row>
    <row r="323" spans="1:25" s="27" customFormat="1" ht="51" customHeight="1" outlineLevel="6">
      <c r="A323" s="59" t="s">
        <v>164</v>
      </c>
      <c r="B323" s="63" t="s">
        <v>21</v>
      </c>
      <c r="C323" s="63" t="s">
        <v>306</v>
      </c>
      <c r="D323" s="63" t="s">
        <v>5</v>
      </c>
      <c r="E323" s="63"/>
      <c r="F323" s="97">
        <f>F324</f>
        <v>237145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X323" s="97">
        <f>X324</f>
        <v>236638.53468</v>
      </c>
      <c r="Y323" s="18">
        <f t="shared" si="33"/>
        <v>99.78643221657636</v>
      </c>
    </row>
    <row r="324" spans="1:25" s="27" customFormat="1" ht="18.75" outlineLevel="6">
      <c r="A324" s="5" t="s">
        <v>119</v>
      </c>
      <c r="B324" s="6" t="s">
        <v>21</v>
      </c>
      <c r="C324" s="6" t="s">
        <v>306</v>
      </c>
      <c r="D324" s="6" t="s">
        <v>120</v>
      </c>
      <c r="E324" s="6"/>
      <c r="F324" s="95">
        <f>F325</f>
        <v>237145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X324" s="95">
        <f>X325</f>
        <v>236638.53468</v>
      </c>
      <c r="Y324" s="18">
        <f t="shared" si="33"/>
        <v>99.78643221657636</v>
      </c>
    </row>
    <row r="325" spans="1:25" s="27" customFormat="1" ht="47.25" outlineLevel="6">
      <c r="A325" s="57" t="s">
        <v>202</v>
      </c>
      <c r="B325" s="49" t="s">
        <v>21</v>
      </c>
      <c r="C325" s="49" t="s">
        <v>306</v>
      </c>
      <c r="D325" s="49" t="s">
        <v>84</v>
      </c>
      <c r="E325" s="49"/>
      <c r="F325" s="96">
        <v>237145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X325" s="96">
        <v>236638.53468</v>
      </c>
      <c r="Y325" s="18">
        <f t="shared" si="33"/>
        <v>99.78643221657636</v>
      </c>
    </row>
    <row r="326" spans="1:25" s="27" customFormat="1" ht="47.25" outlineLevel="6">
      <c r="A326" s="65" t="s">
        <v>206</v>
      </c>
      <c r="B326" s="19" t="s">
        <v>21</v>
      </c>
      <c r="C326" s="19" t="s">
        <v>307</v>
      </c>
      <c r="D326" s="19" t="s">
        <v>5</v>
      </c>
      <c r="E326" s="19"/>
      <c r="F326" s="94">
        <f>F327+F329</f>
        <v>0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X326" s="94">
        <f>X327+X329</f>
        <v>0</v>
      </c>
      <c r="Y326" s="18">
        <v>0</v>
      </c>
    </row>
    <row r="327" spans="1:25" s="27" customFormat="1" ht="18.75" outlineLevel="6">
      <c r="A327" s="5" t="s">
        <v>95</v>
      </c>
      <c r="B327" s="6" t="s">
        <v>21</v>
      </c>
      <c r="C327" s="6" t="s">
        <v>307</v>
      </c>
      <c r="D327" s="6" t="s">
        <v>96</v>
      </c>
      <c r="E327" s="6"/>
      <c r="F327" s="95">
        <f>F328</f>
        <v>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X327" s="95">
        <f>X328</f>
        <v>0</v>
      </c>
      <c r="Y327" s="18">
        <v>0</v>
      </c>
    </row>
    <row r="328" spans="1:25" s="27" customFormat="1" ht="31.5" outlineLevel="6">
      <c r="A328" s="48" t="s">
        <v>97</v>
      </c>
      <c r="B328" s="49" t="s">
        <v>21</v>
      </c>
      <c r="C328" s="49" t="s">
        <v>307</v>
      </c>
      <c r="D328" s="49" t="s">
        <v>98</v>
      </c>
      <c r="E328" s="49"/>
      <c r="F328" s="96">
        <v>0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X328" s="96">
        <v>0</v>
      </c>
      <c r="Y328" s="18">
        <v>0</v>
      </c>
    </row>
    <row r="329" spans="1:25" s="27" customFormat="1" ht="18.75" outlineLevel="6">
      <c r="A329" s="5" t="s">
        <v>119</v>
      </c>
      <c r="B329" s="6" t="s">
        <v>21</v>
      </c>
      <c r="C329" s="6" t="s">
        <v>307</v>
      </c>
      <c r="D329" s="6" t="s">
        <v>120</v>
      </c>
      <c r="E329" s="6"/>
      <c r="F329" s="95">
        <f>F330</f>
        <v>0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X329" s="95">
        <f>X330</f>
        <v>0</v>
      </c>
      <c r="Y329" s="18">
        <v>0</v>
      </c>
    </row>
    <row r="330" spans="1:25" s="27" customFormat="1" ht="47.25" outlineLevel="6">
      <c r="A330" s="57" t="s">
        <v>202</v>
      </c>
      <c r="B330" s="49" t="s">
        <v>21</v>
      </c>
      <c r="C330" s="49" t="s">
        <v>307</v>
      </c>
      <c r="D330" s="49" t="s">
        <v>84</v>
      </c>
      <c r="E330" s="49"/>
      <c r="F330" s="96">
        <v>0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X330" s="96">
        <v>0</v>
      </c>
      <c r="Y330" s="18">
        <v>0</v>
      </c>
    </row>
    <row r="331" spans="1:25" s="27" customFormat="1" ht="31.5" outlineLevel="6">
      <c r="A331" s="14" t="s">
        <v>190</v>
      </c>
      <c r="B331" s="9" t="s">
        <v>21</v>
      </c>
      <c r="C331" s="9" t="s">
        <v>308</v>
      </c>
      <c r="D331" s="9" t="s">
        <v>5</v>
      </c>
      <c r="E331" s="9"/>
      <c r="F331" s="98">
        <f>F332</f>
        <v>20262.03704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X331" s="98">
        <f>X332</f>
        <v>20216.6881</v>
      </c>
      <c r="Y331" s="18">
        <f t="shared" si="33"/>
        <v>99.77618765620419</v>
      </c>
    </row>
    <row r="332" spans="1:25" s="27" customFormat="1" ht="31.5" outlineLevel="6">
      <c r="A332" s="51" t="s">
        <v>191</v>
      </c>
      <c r="B332" s="19" t="s">
        <v>21</v>
      </c>
      <c r="C332" s="19" t="s">
        <v>309</v>
      </c>
      <c r="D332" s="19" t="s">
        <v>5</v>
      </c>
      <c r="E332" s="19"/>
      <c r="F332" s="94">
        <f>F333</f>
        <v>20262.03704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X332" s="94">
        <f>X333</f>
        <v>20216.6881</v>
      </c>
      <c r="Y332" s="18">
        <f t="shared" si="33"/>
        <v>99.77618765620419</v>
      </c>
    </row>
    <row r="333" spans="1:25" s="27" customFormat="1" ht="18.75" outlineLevel="6">
      <c r="A333" s="5" t="s">
        <v>119</v>
      </c>
      <c r="B333" s="6" t="s">
        <v>21</v>
      </c>
      <c r="C333" s="6" t="s">
        <v>309</v>
      </c>
      <c r="D333" s="6" t="s">
        <v>120</v>
      </c>
      <c r="E333" s="6"/>
      <c r="F333" s="95">
        <f>F334+F336+F335</f>
        <v>20262.03704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X333" s="95">
        <f>X334+X336+X335</f>
        <v>20216.6881</v>
      </c>
      <c r="Y333" s="18">
        <f t="shared" si="33"/>
        <v>99.77618765620419</v>
      </c>
    </row>
    <row r="334" spans="1:25" s="27" customFormat="1" ht="47.25" outlineLevel="6">
      <c r="A334" s="57" t="s">
        <v>202</v>
      </c>
      <c r="B334" s="49" t="s">
        <v>21</v>
      </c>
      <c r="C334" s="49" t="s">
        <v>309</v>
      </c>
      <c r="D334" s="49" t="s">
        <v>84</v>
      </c>
      <c r="E334" s="49"/>
      <c r="F334" s="96">
        <v>19989.14218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X334" s="96">
        <v>19943.79324</v>
      </c>
      <c r="Y334" s="18">
        <f t="shared" si="33"/>
        <v>99.77313213547816</v>
      </c>
    </row>
    <row r="335" spans="1:25" s="27" customFormat="1" ht="18.75" outlineLevel="6">
      <c r="A335" s="60" t="s">
        <v>85</v>
      </c>
      <c r="B335" s="49" t="s">
        <v>21</v>
      </c>
      <c r="C335" s="49" t="s">
        <v>409</v>
      </c>
      <c r="D335" s="49" t="s">
        <v>86</v>
      </c>
      <c r="E335" s="49"/>
      <c r="F335" s="96">
        <v>15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X335" s="96">
        <v>15</v>
      </c>
      <c r="Y335" s="18">
        <f aca="true" t="shared" si="38" ref="Y335:Y398">X335/F335*100</f>
        <v>100</v>
      </c>
    </row>
    <row r="336" spans="1:25" s="27" customFormat="1" ht="18.75" outlineLevel="6">
      <c r="A336" s="60" t="s">
        <v>85</v>
      </c>
      <c r="B336" s="49" t="s">
        <v>21</v>
      </c>
      <c r="C336" s="49" t="s">
        <v>355</v>
      </c>
      <c r="D336" s="49" t="s">
        <v>86</v>
      </c>
      <c r="E336" s="49"/>
      <c r="F336" s="96">
        <v>257.89486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X336" s="96">
        <v>257.89486</v>
      </c>
      <c r="Y336" s="18">
        <f t="shared" si="38"/>
        <v>100</v>
      </c>
    </row>
    <row r="337" spans="1:25" s="27" customFormat="1" ht="35.25" customHeight="1" outlineLevel="6">
      <c r="A337" s="73" t="s">
        <v>224</v>
      </c>
      <c r="B337" s="9" t="s">
        <v>21</v>
      </c>
      <c r="C337" s="9" t="s">
        <v>300</v>
      </c>
      <c r="D337" s="9" t="s">
        <v>5</v>
      </c>
      <c r="E337" s="9"/>
      <c r="F337" s="98">
        <f>F341+F338</f>
        <v>224.67009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X337" s="98">
        <f>X341+X338</f>
        <v>224.67009</v>
      </c>
      <c r="Y337" s="18">
        <f t="shared" si="38"/>
        <v>100</v>
      </c>
    </row>
    <row r="338" spans="1:25" s="27" customFormat="1" ht="35.25" customHeight="1" outlineLevel="6">
      <c r="A338" s="72" t="s">
        <v>235</v>
      </c>
      <c r="B338" s="19" t="s">
        <v>21</v>
      </c>
      <c r="C338" s="19" t="s">
        <v>310</v>
      </c>
      <c r="D338" s="19" t="s">
        <v>5</v>
      </c>
      <c r="E338" s="19"/>
      <c r="F338" s="94">
        <f>F339</f>
        <v>224.67009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X338" s="94">
        <f>X339</f>
        <v>224.67009</v>
      </c>
      <c r="Y338" s="18">
        <f t="shared" si="38"/>
        <v>100</v>
      </c>
    </row>
    <row r="339" spans="1:25" s="27" customFormat="1" ht="21" customHeight="1" outlineLevel="6">
      <c r="A339" s="5" t="s">
        <v>119</v>
      </c>
      <c r="B339" s="6" t="s">
        <v>21</v>
      </c>
      <c r="C339" s="6" t="s">
        <v>310</v>
      </c>
      <c r="D339" s="6" t="s">
        <v>120</v>
      </c>
      <c r="E339" s="6"/>
      <c r="F339" s="95">
        <f>F340</f>
        <v>224.67009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X339" s="95">
        <f>X340</f>
        <v>224.67009</v>
      </c>
      <c r="Y339" s="18">
        <f t="shared" si="38"/>
        <v>100</v>
      </c>
    </row>
    <row r="340" spans="1:25" s="27" customFormat="1" ht="20.25" customHeight="1" outlineLevel="6">
      <c r="A340" s="60" t="s">
        <v>85</v>
      </c>
      <c r="B340" s="49" t="s">
        <v>21</v>
      </c>
      <c r="C340" s="49" t="s">
        <v>310</v>
      </c>
      <c r="D340" s="49" t="s">
        <v>86</v>
      </c>
      <c r="E340" s="49"/>
      <c r="F340" s="96">
        <v>224.67009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X340" s="96">
        <v>224.67009</v>
      </c>
      <c r="Y340" s="18">
        <f t="shared" si="38"/>
        <v>100</v>
      </c>
    </row>
    <row r="341" spans="1:25" s="27" customFormat="1" ht="31.5" outlineLevel="6">
      <c r="A341" s="72" t="s">
        <v>214</v>
      </c>
      <c r="B341" s="19" t="s">
        <v>21</v>
      </c>
      <c r="C341" s="19" t="s">
        <v>311</v>
      </c>
      <c r="D341" s="19" t="s">
        <v>5</v>
      </c>
      <c r="E341" s="19"/>
      <c r="F341" s="94">
        <f>F342</f>
        <v>0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X341" s="94">
        <f>X342</f>
        <v>0</v>
      </c>
      <c r="Y341" s="18">
        <v>0</v>
      </c>
    </row>
    <row r="342" spans="1:25" s="27" customFormat="1" ht="18.75" outlineLevel="6">
      <c r="A342" s="5" t="s">
        <v>119</v>
      </c>
      <c r="B342" s="6" t="s">
        <v>21</v>
      </c>
      <c r="C342" s="6" t="s">
        <v>311</v>
      </c>
      <c r="D342" s="6" t="s">
        <v>120</v>
      </c>
      <c r="E342" s="6"/>
      <c r="F342" s="95">
        <f>F343</f>
        <v>0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X342" s="95">
        <f>X343</f>
        <v>0</v>
      </c>
      <c r="Y342" s="18">
        <v>0</v>
      </c>
    </row>
    <row r="343" spans="1:25" s="27" customFormat="1" ht="18.75" outlineLevel="6">
      <c r="A343" s="60" t="s">
        <v>85</v>
      </c>
      <c r="B343" s="49" t="s">
        <v>21</v>
      </c>
      <c r="C343" s="49" t="s">
        <v>311</v>
      </c>
      <c r="D343" s="49" t="s">
        <v>86</v>
      </c>
      <c r="E343" s="49"/>
      <c r="F343" s="96">
        <v>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X343" s="96">
        <v>0</v>
      </c>
      <c r="Y343" s="18">
        <v>0</v>
      </c>
    </row>
    <row r="344" spans="1:25" s="27" customFormat="1" ht="31.5" outlineLevel="6">
      <c r="A344" s="71" t="s">
        <v>390</v>
      </c>
      <c r="B344" s="9" t="s">
        <v>21</v>
      </c>
      <c r="C344" s="9" t="s">
        <v>312</v>
      </c>
      <c r="D344" s="9" t="s">
        <v>5</v>
      </c>
      <c r="E344" s="9"/>
      <c r="F344" s="98">
        <f>F345</f>
        <v>13477.253</v>
      </c>
      <c r="G344" s="13" t="e">
        <f aca="true" t="shared" si="39" ref="G344:V344">G345</f>
        <v>#REF!</v>
      </c>
      <c r="H344" s="13" t="e">
        <f t="shared" si="39"/>
        <v>#REF!</v>
      </c>
      <c r="I344" s="13" t="e">
        <f t="shared" si="39"/>
        <v>#REF!</v>
      </c>
      <c r="J344" s="13" t="e">
        <f t="shared" si="39"/>
        <v>#REF!</v>
      </c>
      <c r="K344" s="13" t="e">
        <f t="shared" si="39"/>
        <v>#REF!</v>
      </c>
      <c r="L344" s="13" t="e">
        <f t="shared" si="39"/>
        <v>#REF!</v>
      </c>
      <c r="M344" s="13" t="e">
        <f t="shared" si="39"/>
        <v>#REF!</v>
      </c>
      <c r="N344" s="13" t="e">
        <f t="shared" si="39"/>
        <v>#REF!</v>
      </c>
      <c r="O344" s="13" t="e">
        <f t="shared" si="39"/>
        <v>#REF!</v>
      </c>
      <c r="P344" s="13" t="e">
        <f t="shared" si="39"/>
        <v>#REF!</v>
      </c>
      <c r="Q344" s="13" t="e">
        <f t="shared" si="39"/>
        <v>#REF!</v>
      </c>
      <c r="R344" s="13" t="e">
        <f t="shared" si="39"/>
        <v>#REF!</v>
      </c>
      <c r="S344" s="13" t="e">
        <f t="shared" si="39"/>
        <v>#REF!</v>
      </c>
      <c r="T344" s="13" t="e">
        <f t="shared" si="39"/>
        <v>#REF!</v>
      </c>
      <c r="U344" s="13" t="e">
        <f t="shared" si="39"/>
        <v>#REF!</v>
      </c>
      <c r="V344" s="13" t="e">
        <f t="shared" si="39"/>
        <v>#REF!</v>
      </c>
      <c r="X344" s="98">
        <f>X345</f>
        <v>13301.78855</v>
      </c>
      <c r="Y344" s="18">
        <f t="shared" si="38"/>
        <v>98.69806962887763</v>
      </c>
    </row>
    <row r="345" spans="1:25" s="27" customFormat="1" ht="31.5" outlineLevel="6">
      <c r="A345" s="72" t="s">
        <v>158</v>
      </c>
      <c r="B345" s="19" t="s">
        <v>21</v>
      </c>
      <c r="C345" s="19" t="s">
        <v>313</v>
      </c>
      <c r="D345" s="19" t="s">
        <v>5</v>
      </c>
      <c r="E345" s="77"/>
      <c r="F345" s="94">
        <f>F346+F349+F352</f>
        <v>13477.253</v>
      </c>
      <c r="G345" s="7" t="e">
        <f>#REF!</f>
        <v>#REF!</v>
      </c>
      <c r="H345" s="7" t="e">
        <f>#REF!</f>
        <v>#REF!</v>
      </c>
      <c r="I345" s="7" t="e">
        <f>#REF!</f>
        <v>#REF!</v>
      </c>
      <c r="J345" s="7" t="e">
        <f>#REF!</f>
        <v>#REF!</v>
      </c>
      <c r="K345" s="7" t="e">
        <f>#REF!</f>
        <v>#REF!</v>
      </c>
      <c r="L345" s="7" t="e">
        <f>#REF!</f>
        <v>#REF!</v>
      </c>
      <c r="M345" s="7" t="e">
        <f>#REF!</f>
        <v>#REF!</v>
      </c>
      <c r="N345" s="7" t="e">
        <f>#REF!</f>
        <v>#REF!</v>
      </c>
      <c r="O345" s="7" t="e">
        <f>#REF!</f>
        <v>#REF!</v>
      </c>
      <c r="P345" s="7" t="e">
        <f>#REF!</f>
        <v>#REF!</v>
      </c>
      <c r="Q345" s="7" t="e">
        <f>#REF!</f>
        <v>#REF!</v>
      </c>
      <c r="R345" s="7" t="e">
        <f>#REF!</f>
        <v>#REF!</v>
      </c>
      <c r="S345" s="7" t="e">
        <f>#REF!</f>
        <v>#REF!</v>
      </c>
      <c r="T345" s="7" t="e">
        <f>#REF!</f>
        <v>#REF!</v>
      </c>
      <c r="U345" s="7" t="e">
        <f>#REF!</f>
        <v>#REF!</v>
      </c>
      <c r="V345" s="7" t="e">
        <f>#REF!</f>
        <v>#REF!</v>
      </c>
      <c r="X345" s="94">
        <f>X346+X349+X352</f>
        <v>13301.78855</v>
      </c>
      <c r="Y345" s="18">
        <f t="shared" si="38"/>
        <v>98.69806962887763</v>
      </c>
    </row>
    <row r="346" spans="1:25" s="27" customFormat="1" ht="18.75" outlineLevel="6">
      <c r="A346" s="5" t="s">
        <v>119</v>
      </c>
      <c r="B346" s="6" t="s">
        <v>21</v>
      </c>
      <c r="C346" s="6" t="s">
        <v>313</v>
      </c>
      <c r="D346" s="6" t="s">
        <v>5</v>
      </c>
      <c r="E346" s="75"/>
      <c r="F346" s="95">
        <f>F347+F348</f>
        <v>13327.253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X346" s="95">
        <f>X347+X348</f>
        <v>13151.78855</v>
      </c>
      <c r="Y346" s="18">
        <f t="shared" si="38"/>
        <v>98.68341622988622</v>
      </c>
    </row>
    <row r="347" spans="1:25" s="27" customFormat="1" ht="47.25" outlineLevel="6">
      <c r="A347" s="60" t="s">
        <v>202</v>
      </c>
      <c r="B347" s="49" t="s">
        <v>21</v>
      </c>
      <c r="C347" s="49" t="s">
        <v>313</v>
      </c>
      <c r="D347" s="49" t="s">
        <v>84</v>
      </c>
      <c r="E347" s="76"/>
      <c r="F347" s="96">
        <v>13094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X347" s="96">
        <v>12920.5603</v>
      </c>
      <c r="Y347" s="18">
        <f t="shared" si="38"/>
        <v>98.67542614938138</v>
      </c>
    </row>
    <row r="348" spans="1:25" s="27" customFormat="1" ht="18.75" outlineLevel="6">
      <c r="A348" s="60" t="s">
        <v>85</v>
      </c>
      <c r="B348" s="49" t="s">
        <v>21</v>
      </c>
      <c r="C348" s="49" t="s">
        <v>354</v>
      </c>
      <c r="D348" s="49" t="s">
        <v>86</v>
      </c>
      <c r="E348" s="76"/>
      <c r="F348" s="96">
        <v>233.253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X348" s="96">
        <v>231.22825</v>
      </c>
      <c r="Y348" s="18">
        <f t="shared" si="38"/>
        <v>99.1319511431793</v>
      </c>
    </row>
    <row r="349" spans="1:25" s="27" customFormat="1" ht="31.5" outlineLevel="6">
      <c r="A349" s="5" t="s">
        <v>370</v>
      </c>
      <c r="B349" s="6" t="s">
        <v>21</v>
      </c>
      <c r="C349" s="6" t="s">
        <v>377</v>
      </c>
      <c r="D349" s="6" t="s">
        <v>5</v>
      </c>
      <c r="E349" s="6"/>
      <c r="F349" s="7">
        <f>F350</f>
        <v>100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X349" s="7">
        <f>X350</f>
        <v>100</v>
      </c>
      <c r="Y349" s="18">
        <f t="shared" si="38"/>
        <v>100</v>
      </c>
    </row>
    <row r="350" spans="1:25" s="27" customFormat="1" ht="18.75" outlineLevel="6">
      <c r="A350" s="48" t="s">
        <v>119</v>
      </c>
      <c r="B350" s="49" t="s">
        <v>21</v>
      </c>
      <c r="C350" s="49" t="s">
        <v>377</v>
      </c>
      <c r="D350" s="49" t="s">
        <v>120</v>
      </c>
      <c r="E350" s="49"/>
      <c r="F350" s="50">
        <f>F351</f>
        <v>100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X350" s="50">
        <f>X351</f>
        <v>100</v>
      </c>
      <c r="Y350" s="18">
        <f t="shared" si="38"/>
        <v>100</v>
      </c>
    </row>
    <row r="351" spans="1:25" s="27" customFormat="1" ht="18.75" outlineLevel="6">
      <c r="A351" s="60" t="s">
        <v>85</v>
      </c>
      <c r="B351" s="49" t="s">
        <v>21</v>
      </c>
      <c r="C351" s="49" t="s">
        <v>377</v>
      </c>
      <c r="D351" s="49" t="s">
        <v>86</v>
      </c>
      <c r="E351" s="49"/>
      <c r="F351" s="50">
        <v>100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X351" s="50">
        <v>100</v>
      </c>
      <c r="Y351" s="18">
        <f t="shared" si="38"/>
        <v>100</v>
      </c>
    </row>
    <row r="352" spans="1:25" s="27" customFormat="1" ht="31.5" outlineLevel="6">
      <c r="A352" s="5" t="s">
        <v>373</v>
      </c>
      <c r="B352" s="6" t="s">
        <v>21</v>
      </c>
      <c r="C352" s="6" t="s">
        <v>378</v>
      </c>
      <c r="D352" s="6" t="s">
        <v>5</v>
      </c>
      <c r="E352" s="6"/>
      <c r="F352" s="7">
        <f>F353</f>
        <v>50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X352" s="7">
        <f>X353</f>
        <v>50</v>
      </c>
      <c r="Y352" s="18">
        <f t="shared" si="38"/>
        <v>100</v>
      </c>
    </row>
    <row r="353" spans="1:25" s="27" customFormat="1" ht="18.75" outlineLevel="6">
      <c r="A353" s="48" t="s">
        <v>119</v>
      </c>
      <c r="B353" s="49" t="s">
        <v>21</v>
      </c>
      <c r="C353" s="49" t="s">
        <v>378</v>
      </c>
      <c r="D353" s="49" t="s">
        <v>120</v>
      </c>
      <c r="E353" s="49"/>
      <c r="F353" s="50">
        <f>F354</f>
        <v>50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X353" s="50">
        <f>X354</f>
        <v>50</v>
      </c>
      <c r="Y353" s="18">
        <f t="shared" si="38"/>
        <v>100</v>
      </c>
    </row>
    <row r="354" spans="1:25" s="27" customFormat="1" ht="47.25" outlineLevel="6">
      <c r="A354" s="57" t="s">
        <v>202</v>
      </c>
      <c r="B354" s="49" t="s">
        <v>21</v>
      </c>
      <c r="C354" s="49" t="s">
        <v>378</v>
      </c>
      <c r="D354" s="49" t="s">
        <v>84</v>
      </c>
      <c r="E354" s="49"/>
      <c r="F354" s="50">
        <v>50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X354" s="50">
        <v>50</v>
      </c>
      <c r="Y354" s="18">
        <f t="shared" si="38"/>
        <v>100</v>
      </c>
    </row>
    <row r="355" spans="1:25" s="27" customFormat="1" ht="31.5" outlineLevel="6">
      <c r="A355" s="74" t="s">
        <v>66</v>
      </c>
      <c r="B355" s="33" t="s">
        <v>65</v>
      </c>
      <c r="C355" s="33" t="s">
        <v>246</v>
      </c>
      <c r="D355" s="33" t="s">
        <v>5</v>
      </c>
      <c r="E355" s="33"/>
      <c r="F355" s="67">
        <f>F356</f>
        <v>30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X355" s="67">
        <f>X356</f>
        <v>29.125</v>
      </c>
      <c r="Y355" s="18">
        <f t="shared" si="38"/>
        <v>97.08333333333333</v>
      </c>
    </row>
    <row r="356" spans="1:25" s="27" customFormat="1" ht="31.5" outlineLevel="6">
      <c r="A356" s="8" t="s">
        <v>391</v>
      </c>
      <c r="B356" s="9" t="s">
        <v>65</v>
      </c>
      <c r="C356" s="9" t="s">
        <v>314</v>
      </c>
      <c r="D356" s="9" t="s">
        <v>5</v>
      </c>
      <c r="E356" s="9"/>
      <c r="F356" s="10">
        <f>F357</f>
        <v>30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X356" s="10">
        <f>X357</f>
        <v>29.125</v>
      </c>
      <c r="Y356" s="18">
        <f t="shared" si="38"/>
        <v>97.08333333333333</v>
      </c>
    </row>
    <row r="357" spans="1:25" s="27" customFormat="1" ht="34.5" customHeight="1" outlineLevel="6">
      <c r="A357" s="65" t="s">
        <v>165</v>
      </c>
      <c r="B357" s="19" t="s">
        <v>65</v>
      </c>
      <c r="C357" s="19" t="s">
        <v>315</v>
      </c>
      <c r="D357" s="19" t="s">
        <v>5</v>
      </c>
      <c r="E357" s="19"/>
      <c r="F357" s="20">
        <f>F358</f>
        <v>30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X357" s="20">
        <f>X358</f>
        <v>29.125</v>
      </c>
      <c r="Y357" s="18">
        <f t="shared" si="38"/>
        <v>97.08333333333333</v>
      </c>
    </row>
    <row r="358" spans="1:25" s="27" customFormat="1" ht="18.75" outlineLevel="6">
      <c r="A358" s="5" t="s">
        <v>95</v>
      </c>
      <c r="B358" s="6" t="s">
        <v>65</v>
      </c>
      <c r="C358" s="6" t="s">
        <v>315</v>
      </c>
      <c r="D358" s="6" t="s">
        <v>96</v>
      </c>
      <c r="E358" s="6"/>
      <c r="F358" s="7">
        <f>F359</f>
        <v>30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X358" s="7">
        <f>X359</f>
        <v>29.125</v>
      </c>
      <c r="Y358" s="18">
        <f t="shared" si="38"/>
        <v>97.08333333333333</v>
      </c>
    </row>
    <row r="359" spans="1:25" s="27" customFormat="1" ht="31.5" outlineLevel="6">
      <c r="A359" s="48" t="s">
        <v>97</v>
      </c>
      <c r="B359" s="49" t="s">
        <v>65</v>
      </c>
      <c r="C359" s="49" t="s">
        <v>315</v>
      </c>
      <c r="D359" s="49" t="s">
        <v>98</v>
      </c>
      <c r="E359" s="49"/>
      <c r="F359" s="50">
        <v>30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X359" s="50">
        <v>29.125</v>
      </c>
      <c r="Y359" s="18">
        <f t="shared" si="38"/>
        <v>97.08333333333333</v>
      </c>
    </row>
    <row r="360" spans="1:25" s="27" customFormat="1" ht="18.75" customHeight="1" outlineLevel="6">
      <c r="A360" s="74" t="s">
        <v>44</v>
      </c>
      <c r="B360" s="33" t="s">
        <v>22</v>
      </c>
      <c r="C360" s="33" t="s">
        <v>246</v>
      </c>
      <c r="D360" s="33" t="s">
        <v>5</v>
      </c>
      <c r="E360" s="33"/>
      <c r="F360" s="67">
        <f>F361</f>
        <v>4139.4856</v>
      </c>
      <c r="G360" s="10" t="e">
        <f>#REF!</f>
        <v>#REF!</v>
      </c>
      <c r="H360" s="10" t="e">
        <f>#REF!</f>
        <v>#REF!</v>
      </c>
      <c r="I360" s="10" t="e">
        <f>#REF!</f>
        <v>#REF!</v>
      </c>
      <c r="J360" s="10" t="e">
        <f>#REF!</f>
        <v>#REF!</v>
      </c>
      <c r="K360" s="10" t="e">
        <f>#REF!</f>
        <v>#REF!</v>
      </c>
      <c r="L360" s="10" t="e">
        <f>#REF!</f>
        <v>#REF!</v>
      </c>
      <c r="M360" s="10" t="e">
        <f>#REF!</f>
        <v>#REF!</v>
      </c>
      <c r="N360" s="10" t="e">
        <f>#REF!</f>
        <v>#REF!</v>
      </c>
      <c r="O360" s="10" t="e">
        <f>#REF!</f>
        <v>#REF!</v>
      </c>
      <c r="P360" s="10" t="e">
        <f>#REF!</f>
        <v>#REF!</v>
      </c>
      <c r="Q360" s="10" t="e">
        <f>#REF!</f>
        <v>#REF!</v>
      </c>
      <c r="R360" s="10" t="e">
        <f>#REF!</f>
        <v>#REF!</v>
      </c>
      <c r="S360" s="10" t="e">
        <f>#REF!</f>
        <v>#REF!</v>
      </c>
      <c r="T360" s="10" t="e">
        <f>#REF!</f>
        <v>#REF!</v>
      </c>
      <c r="U360" s="10" t="e">
        <f>#REF!</f>
        <v>#REF!</v>
      </c>
      <c r="V360" s="10" t="e">
        <f>#REF!</f>
        <v>#REF!</v>
      </c>
      <c r="X360" s="67">
        <f>X361</f>
        <v>4010.03875</v>
      </c>
      <c r="Y360" s="18">
        <f t="shared" si="38"/>
        <v>96.87287594381293</v>
      </c>
    </row>
    <row r="361" spans="1:25" s="27" customFormat="1" ht="31.5" outlineLevel="6">
      <c r="A361" s="8" t="s">
        <v>389</v>
      </c>
      <c r="B361" s="9" t="s">
        <v>22</v>
      </c>
      <c r="C361" s="9" t="s">
        <v>295</v>
      </c>
      <c r="D361" s="9" t="s">
        <v>5</v>
      </c>
      <c r="E361" s="9"/>
      <c r="F361" s="10">
        <f>F362+F371</f>
        <v>4139.4856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X361" s="10">
        <f>X362+X371</f>
        <v>4010.03875</v>
      </c>
      <c r="Y361" s="18">
        <f t="shared" si="38"/>
        <v>96.87287594381293</v>
      </c>
    </row>
    <row r="362" spans="1:25" s="27" customFormat="1" ht="18.75" outlineLevel="6">
      <c r="A362" s="61" t="s">
        <v>121</v>
      </c>
      <c r="B362" s="19" t="s">
        <v>22</v>
      </c>
      <c r="C362" s="19" t="s">
        <v>303</v>
      </c>
      <c r="D362" s="19" t="s">
        <v>5</v>
      </c>
      <c r="E362" s="19"/>
      <c r="F362" s="20">
        <f>F363+F366</f>
        <v>3770.6356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X362" s="20">
        <f>X363+X366</f>
        <v>3770.6356</v>
      </c>
      <c r="Y362" s="18">
        <f t="shared" si="38"/>
        <v>100</v>
      </c>
    </row>
    <row r="363" spans="1:25" s="27" customFormat="1" ht="33.75" customHeight="1" outlineLevel="6">
      <c r="A363" s="61" t="s">
        <v>166</v>
      </c>
      <c r="B363" s="19" t="s">
        <v>22</v>
      </c>
      <c r="C363" s="19" t="s">
        <v>316</v>
      </c>
      <c r="D363" s="19" t="s">
        <v>5</v>
      </c>
      <c r="E363" s="19"/>
      <c r="F363" s="20">
        <f>F364</f>
        <v>695.4856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X363" s="20">
        <f>X364</f>
        <v>695.4856</v>
      </c>
      <c r="Y363" s="18">
        <f t="shared" si="38"/>
        <v>100</v>
      </c>
    </row>
    <row r="364" spans="1:25" s="27" customFormat="1" ht="18.75" outlineLevel="6">
      <c r="A364" s="5" t="s">
        <v>119</v>
      </c>
      <c r="B364" s="6" t="s">
        <v>22</v>
      </c>
      <c r="C364" s="6" t="s">
        <v>316</v>
      </c>
      <c r="D364" s="6" t="s">
        <v>120</v>
      </c>
      <c r="E364" s="6"/>
      <c r="F364" s="7">
        <f>F365</f>
        <v>695.4856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X364" s="7">
        <f>X365</f>
        <v>695.4856</v>
      </c>
      <c r="Y364" s="18">
        <f t="shared" si="38"/>
        <v>100</v>
      </c>
    </row>
    <row r="365" spans="1:25" s="27" customFormat="1" ht="47.25" outlineLevel="6">
      <c r="A365" s="60" t="s">
        <v>202</v>
      </c>
      <c r="B365" s="49" t="s">
        <v>22</v>
      </c>
      <c r="C365" s="49" t="s">
        <v>316</v>
      </c>
      <c r="D365" s="49" t="s">
        <v>84</v>
      </c>
      <c r="E365" s="49"/>
      <c r="F365" s="50">
        <v>695.4856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X365" s="50">
        <v>695.4856</v>
      </c>
      <c r="Y365" s="18">
        <f t="shared" si="38"/>
        <v>100</v>
      </c>
    </row>
    <row r="366" spans="1:25" s="27" customFormat="1" ht="18.75" outlineLevel="6">
      <c r="A366" s="65" t="s">
        <v>167</v>
      </c>
      <c r="B366" s="63" t="s">
        <v>22</v>
      </c>
      <c r="C366" s="63" t="s">
        <v>317</v>
      </c>
      <c r="D366" s="63" t="s">
        <v>5</v>
      </c>
      <c r="E366" s="63"/>
      <c r="F366" s="64">
        <f>F367+F369</f>
        <v>3075.15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X366" s="64">
        <f>X367+X369</f>
        <v>3075.15</v>
      </c>
      <c r="Y366" s="18">
        <f t="shared" si="38"/>
        <v>100</v>
      </c>
    </row>
    <row r="367" spans="1:25" s="27" customFormat="1" ht="18.75" outlineLevel="6">
      <c r="A367" s="5" t="s">
        <v>95</v>
      </c>
      <c r="B367" s="6" t="s">
        <v>22</v>
      </c>
      <c r="C367" s="6" t="s">
        <v>317</v>
      </c>
      <c r="D367" s="6" t="s">
        <v>96</v>
      </c>
      <c r="E367" s="6"/>
      <c r="F367" s="7">
        <f>F368</f>
        <v>0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X367" s="7">
        <f>X368</f>
        <v>0</v>
      </c>
      <c r="Y367" s="18">
        <v>0</v>
      </c>
    </row>
    <row r="368" spans="1:25" s="27" customFormat="1" ht="31.5" outlineLevel="6">
      <c r="A368" s="48" t="s">
        <v>97</v>
      </c>
      <c r="B368" s="49" t="s">
        <v>22</v>
      </c>
      <c r="C368" s="49" t="s">
        <v>317</v>
      </c>
      <c r="D368" s="49" t="s">
        <v>98</v>
      </c>
      <c r="E368" s="49"/>
      <c r="F368" s="50">
        <v>0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X368" s="50">
        <v>0</v>
      </c>
      <c r="Y368" s="18">
        <v>0</v>
      </c>
    </row>
    <row r="369" spans="1:25" s="27" customFormat="1" ht="18.75" outlineLevel="6">
      <c r="A369" s="5" t="s">
        <v>119</v>
      </c>
      <c r="B369" s="6" t="s">
        <v>22</v>
      </c>
      <c r="C369" s="6" t="s">
        <v>317</v>
      </c>
      <c r="D369" s="6" t="s">
        <v>120</v>
      </c>
      <c r="E369" s="6"/>
      <c r="F369" s="7">
        <f>F370</f>
        <v>3075.15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X369" s="7">
        <f>X370</f>
        <v>3075.15</v>
      </c>
      <c r="Y369" s="18">
        <f t="shared" si="38"/>
        <v>100</v>
      </c>
    </row>
    <row r="370" spans="1:25" s="27" customFormat="1" ht="47.25" outlineLevel="6">
      <c r="A370" s="57" t="s">
        <v>202</v>
      </c>
      <c r="B370" s="49" t="s">
        <v>22</v>
      </c>
      <c r="C370" s="49" t="s">
        <v>317</v>
      </c>
      <c r="D370" s="49" t="s">
        <v>84</v>
      </c>
      <c r="E370" s="49"/>
      <c r="F370" s="50">
        <v>3075.15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X370" s="50">
        <v>3075.15</v>
      </c>
      <c r="Y370" s="18">
        <f t="shared" si="38"/>
        <v>100</v>
      </c>
    </row>
    <row r="371" spans="1:25" s="27" customFormat="1" ht="31.5" outlineLevel="6">
      <c r="A371" s="90" t="s">
        <v>168</v>
      </c>
      <c r="B371" s="19" t="s">
        <v>22</v>
      </c>
      <c r="C371" s="19" t="s">
        <v>318</v>
      </c>
      <c r="D371" s="19" t="s">
        <v>5</v>
      </c>
      <c r="E371" s="19"/>
      <c r="F371" s="20">
        <f>F372</f>
        <v>368.85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X371" s="20">
        <f>X372</f>
        <v>239.40315</v>
      </c>
      <c r="Y371" s="18">
        <f t="shared" si="38"/>
        <v>64.90528670191135</v>
      </c>
    </row>
    <row r="372" spans="1:25" s="27" customFormat="1" ht="18.75" outlineLevel="6">
      <c r="A372" s="5" t="s">
        <v>125</v>
      </c>
      <c r="B372" s="6" t="s">
        <v>22</v>
      </c>
      <c r="C372" s="6" t="s">
        <v>319</v>
      </c>
      <c r="D372" s="6" t="s">
        <v>123</v>
      </c>
      <c r="E372" s="6"/>
      <c r="F372" s="7">
        <f>F373</f>
        <v>368.85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X372" s="7">
        <f>X373</f>
        <v>239.40315</v>
      </c>
      <c r="Y372" s="18">
        <f t="shared" si="38"/>
        <v>64.90528670191135</v>
      </c>
    </row>
    <row r="373" spans="1:25" s="27" customFormat="1" ht="31.5" outlineLevel="6">
      <c r="A373" s="48" t="s">
        <v>126</v>
      </c>
      <c r="B373" s="49" t="s">
        <v>22</v>
      </c>
      <c r="C373" s="49" t="s">
        <v>319</v>
      </c>
      <c r="D373" s="49" t="s">
        <v>124</v>
      </c>
      <c r="E373" s="49"/>
      <c r="F373" s="50">
        <v>368.85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X373" s="50">
        <v>239.40315</v>
      </c>
      <c r="Y373" s="18">
        <f t="shared" si="38"/>
        <v>64.90528670191135</v>
      </c>
    </row>
    <row r="374" spans="1:25" s="27" customFormat="1" ht="18.75" outlineLevel="6">
      <c r="A374" s="74" t="s">
        <v>37</v>
      </c>
      <c r="B374" s="33" t="s">
        <v>13</v>
      </c>
      <c r="C374" s="33" t="s">
        <v>246</v>
      </c>
      <c r="D374" s="33" t="s">
        <v>5</v>
      </c>
      <c r="E374" s="33"/>
      <c r="F374" s="92">
        <f>F375+F387</f>
        <v>15696.784070000002</v>
      </c>
      <c r="G374" s="10">
        <f aca="true" t="shared" si="40" ref="G374:V374">G376+G387</f>
        <v>0</v>
      </c>
      <c r="H374" s="10">
        <f t="shared" si="40"/>
        <v>0</v>
      </c>
      <c r="I374" s="10">
        <f t="shared" si="40"/>
        <v>0</v>
      </c>
      <c r="J374" s="10">
        <f t="shared" si="40"/>
        <v>0</v>
      </c>
      <c r="K374" s="10">
        <f t="shared" si="40"/>
        <v>0</v>
      </c>
      <c r="L374" s="10">
        <f t="shared" si="40"/>
        <v>0</v>
      </c>
      <c r="M374" s="10">
        <f t="shared" si="40"/>
        <v>0</v>
      </c>
      <c r="N374" s="10">
        <f t="shared" si="40"/>
        <v>0</v>
      </c>
      <c r="O374" s="10">
        <f t="shared" si="40"/>
        <v>0</v>
      </c>
      <c r="P374" s="10">
        <f t="shared" si="40"/>
        <v>0</v>
      </c>
      <c r="Q374" s="10">
        <f t="shared" si="40"/>
        <v>0</v>
      </c>
      <c r="R374" s="10">
        <f t="shared" si="40"/>
        <v>0</v>
      </c>
      <c r="S374" s="10">
        <f t="shared" si="40"/>
        <v>0</v>
      </c>
      <c r="T374" s="10">
        <f t="shared" si="40"/>
        <v>0</v>
      </c>
      <c r="U374" s="10">
        <f t="shared" si="40"/>
        <v>0</v>
      </c>
      <c r="V374" s="10">
        <f t="shared" si="40"/>
        <v>0</v>
      </c>
      <c r="X374" s="92">
        <f>X375+X387</f>
        <v>14882.024819999999</v>
      </c>
      <c r="Y374" s="18">
        <f t="shared" si="38"/>
        <v>94.80938741103544</v>
      </c>
    </row>
    <row r="375" spans="1:25" s="27" customFormat="1" ht="31.5" outlineLevel="6">
      <c r="A375" s="22" t="s">
        <v>134</v>
      </c>
      <c r="B375" s="9" t="s">
        <v>13</v>
      </c>
      <c r="C375" s="9" t="s">
        <v>247</v>
      </c>
      <c r="D375" s="9" t="s">
        <v>5</v>
      </c>
      <c r="E375" s="9"/>
      <c r="F375" s="83">
        <f>F376</f>
        <v>1585.7866</v>
      </c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X375" s="83">
        <f>X376</f>
        <v>1536.71443</v>
      </c>
      <c r="Y375" s="18">
        <f t="shared" si="38"/>
        <v>96.90549976901053</v>
      </c>
    </row>
    <row r="376" spans="1:25" s="27" customFormat="1" ht="36" customHeight="1" outlineLevel="6">
      <c r="A376" s="22" t="s">
        <v>136</v>
      </c>
      <c r="B376" s="12" t="s">
        <v>13</v>
      </c>
      <c r="C376" s="12" t="s">
        <v>248</v>
      </c>
      <c r="D376" s="12" t="s">
        <v>5</v>
      </c>
      <c r="E376" s="12"/>
      <c r="F376" s="89">
        <f>F377+F384</f>
        <v>1585.7866</v>
      </c>
      <c r="G376" s="13">
        <f aca="true" t="shared" si="41" ref="G376:V376">G377</f>
        <v>0</v>
      </c>
      <c r="H376" s="13">
        <f t="shared" si="41"/>
        <v>0</v>
      </c>
      <c r="I376" s="13">
        <f t="shared" si="41"/>
        <v>0</v>
      </c>
      <c r="J376" s="13">
        <f t="shared" si="41"/>
        <v>0</v>
      </c>
      <c r="K376" s="13">
        <f t="shared" si="41"/>
        <v>0</v>
      </c>
      <c r="L376" s="13">
        <f t="shared" si="41"/>
        <v>0</v>
      </c>
      <c r="M376" s="13">
        <f t="shared" si="41"/>
        <v>0</v>
      </c>
      <c r="N376" s="13">
        <f t="shared" si="41"/>
        <v>0</v>
      </c>
      <c r="O376" s="13">
        <f t="shared" si="41"/>
        <v>0</v>
      </c>
      <c r="P376" s="13">
        <f t="shared" si="41"/>
        <v>0</v>
      </c>
      <c r="Q376" s="13">
        <f t="shared" si="41"/>
        <v>0</v>
      </c>
      <c r="R376" s="13">
        <f t="shared" si="41"/>
        <v>0</v>
      </c>
      <c r="S376" s="13">
        <f t="shared" si="41"/>
        <v>0</v>
      </c>
      <c r="T376" s="13">
        <f t="shared" si="41"/>
        <v>0</v>
      </c>
      <c r="U376" s="13">
        <f t="shared" si="41"/>
        <v>0</v>
      </c>
      <c r="V376" s="13">
        <f t="shared" si="41"/>
        <v>0</v>
      </c>
      <c r="X376" s="89">
        <f>X377+X384</f>
        <v>1536.71443</v>
      </c>
      <c r="Y376" s="18">
        <f t="shared" si="38"/>
        <v>96.90549976901053</v>
      </c>
    </row>
    <row r="377" spans="1:25" s="27" customFormat="1" ht="47.25" outlineLevel="6">
      <c r="A377" s="52" t="s">
        <v>200</v>
      </c>
      <c r="B377" s="19" t="s">
        <v>13</v>
      </c>
      <c r="C377" s="19" t="s">
        <v>250</v>
      </c>
      <c r="D377" s="19" t="s">
        <v>5</v>
      </c>
      <c r="E377" s="19"/>
      <c r="F377" s="85">
        <f>F378+F382</f>
        <v>1520.7712</v>
      </c>
      <c r="G377" s="7">
        <f aca="true" t="shared" si="42" ref="G377:V377">G378</f>
        <v>0</v>
      </c>
      <c r="H377" s="7">
        <f t="shared" si="42"/>
        <v>0</v>
      </c>
      <c r="I377" s="7">
        <f t="shared" si="42"/>
        <v>0</v>
      </c>
      <c r="J377" s="7">
        <f t="shared" si="42"/>
        <v>0</v>
      </c>
      <c r="K377" s="7">
        <f t="shared" si="42"/>
        <v>0</v>
      </c>
      <c r="L377" s="7">
        <f t="shared" si="42"/>
        <v>0</v>
      </c>
      <c r="M377" s="7">
        <f t="shared" si="42"/>
        <v>0</v>
      </c>
      <c r="N377" s="7">
        <f t="shared" si="42"/>
        <v>0</v>
      </c>
      <c r="O377" s="7">
        <f t="shared" si="42"/>
        <v>0</v>
      </c>
      <c r="P377" s="7">
        <f t="shared" si="42"/>
        <v>0</v>
      </c>
      <c r="Q377" s="7">
        <f t="shared" si="42"/>
        <v>0</v>
      </c>
      <c r="R377" s="7">
        <f t="shared" si="42"/>
        <v>0</v>
      </c>
      <c r="S377" s="7">
        <f t="shared" si="42"/>
        <v>0</v>
      </c>
      <c r="T377" s="7">
        <f t="shared" si="42"/>
        <v>0</v>
      </c>
      <c r="U377" s="7">
        <f t="shared" si="42"/>
        <v>0</v>
      </c>
      <c r="V377" s="7">
        <f t="shared" si="42"/>
        <v>0</v>
      </c>
      <c r="X377" s="85">
        <f>X378+X382</f>
        <v>1471.69903</v>
      </c>
      <c r="Y377" s="18">
        <f t="shared" si="38"/>
        <v>96.77320493707404</v>
      </c>
    </row>
    <row r="378" spans="1:25" s="27" customFormat="1" ht="31.5" outlineLevel="6">
      <c r="A378" s="5" t="s">
        <v>94</v>
      </c>
      <c r="B378" s="6" t="s">
        <v>13</v>
      </c>
      <c r="C378" s="6" t="s">
        <v>250</v>
      </c>
      <c r="D378" s="6" t="s">
        <v>93</v>
      </c>
      <c r="E378" s="6"/>
      <c r="F378" s="86">
        <f>F379+F380+F381</f>
        <v>1520.7712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X378" s="86">
        <f>X379+X380+X381</f>
        <v>1471.69903</v>
      </c>
      <c r="Y378" s="18">
        <f t="shared" si="38"/>
        <v>96.77320493707404</v>
      </c>
    </row>
    <row r="379" spans="1:25" s="27" customFormat="1" ht="31.5" outlineLevel="6">
      <c r="A379" s="48" t="s">
        <v>239</v>
      </c>
      <c r="B379" s="49" t="s">
        <v>13</v>
      </c>
      <c r="C379" s="49" t="s">
        <v>250</v>
      </c>
      <c r="D379" s="49" t="s">
        <v>91</v>
      </c>
      <c r="E379" s="49"/>
      <c r="F379" s="87">
        <v>1071.26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X379" s="87">
        <v>1056.18075</v>
      </c>
      <c r="Y379" s="18">
        <f t="shared" si="38"/>
        <v>98.59238186808058</v>
      </c>
    </row>
    <row r="380" spans="1:25" s="27" customFormat="1" ht="31.5" outlineLevel="6">
      <c r="A380" s="48" t="s">
        <v>244</v>
      </c>
      <c r="B380" s="49" t="s">
        <v>13</v>
      </c>
      <c r="C380" s="49" t="s">
        <v>250</v>
      </c>
      <c r="D380" s="49" t="s">
        <v>92</v>
      </c>
      <c r="E380" s="49"/>
      <c r="F380" s="87">
        <v>7.9212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X380" s="87">
        <v>7.9212</v>
      </c>
      <c r="Y380" s="18">
        <f t="shared" si="38"/>
        <v>100</v>
      </c>
    </row>
    <row r="381" spans="1:25" s="27" customFormat="1" ht="47.25" outlineLevel="6">
      <c r="A381" s="48" t="s">
        <v>240</v>
      </c>
      <c r="B381" s="49" t="s">
        <v>13</v>
      </c>
      <c r="C381" s="49" t="s">
        <v>250</v>
      </c>
      <c r="D381" s="49" t="s">
        <v>241</v>
      </c>
      <c r="E381" s="49"/>
      <c r="F381" s="87">
        <v>441.59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X381" s="87">
        <v>407.59708</v>
      </c>
      <c r="Y381" s="18">
        <f t="shared" si="38"/>
        <v>92.3021535813764</v>
      </c>
    </row>
    <row r="382" spans="1:25" s="27" customFormat="1" ht="18.75" outlineLevel="6">
      <c r="A382" s="5" t="s">
        <v>95</v>
      </c>
      <c r="B382" s="6" t="s">
        <v>13</v>
      </c>
      <c r="C382" s="6" t="s">
        <v>250</v>
      </c>
      <c r="D382" s="6" t="s">
        <v>96</v>
      </c>
      <c r="E382" s="6"/>
      <c r="F382" s="86">
        <f>F383</f>
        <v>0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X382" s="86">
        <f>X383</f>
        <v>0</v>
      </c>
      <c r="Y382" s="18">
        <v>0</v>
      </c>
    </row>
    <row r="383" spans="1:25" s="27" customFormat="1" ht="31.5" outlineLevel="6">
      <c r="A383" s="48" t="s">
        <v>97</v>
      </c>
      <c r="B383" s="49" t="s">
        <v>13</v>
      </c>
      <c r="C383" s="49" t="s">
        <v>250</v>
      </c>
      <c r="D383" s="49" t="s">
        <v>98</v>
      </c>
      <c r="E383" s="49"/>
      <c r="F383" s="87">
        <v>0</v>
      </c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X383" s="87">
        <v>0</v>
      </c>
      <c r="Y383" s="18">
        <v>0</v>
      </c>
    </row>
    <row r="384" spans="1:25" s="27" customFormat="1" ht="18.75" outlineLevel="6">
      <c r="A384" s="51" t="s">
        <v>139</v>
      </c>
      <c r="B384" s="19" t="s">
        <v>13</v>
      </c>
      <c r="C384" s="19" t="s">
        <v>252</v>
      </c>
      <c r="D384" s="19" t="s">
        <v>5</v>
      </c>
      <c r="E384" s="19"/>
      <c r="F384" s="85">
        <f>F385+F386</f>
        <v>65.0154</v>
      </c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X384" s="85">
        <f>X385+X386</f>
        <v>65.0154</v>
      </c>
      <c r="Y384" s="18">
        <f t="shared" si="38"/>
        <v>100</v>
      </c>
    </row>
    <row r="385" spans="1:25" s="27" customFormat="1" ht="18.75" outlineLevel="6">
      <c r="A385" s="99" t="s">
        <v>414</v>
      </c>
      <c r="B385" s="100" t="s">
        <v>13</v>
      </c>
      <c r="C385" s="100" t="s">
        <v>252</v>
      </c>
      <c r="D385" s="100" t="s">
        <v>104</v>
      </c>
      <c r="E385" s="100"/>
      <c r="F385" s="101">
        <v>0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X385" s="101">
        <v>0.5</v>
      </c>
      <c r="Y385" s="18">
        <v>0</v>
      </c>
    </row>
    <row r="386" spans="1:25" s="27" customFormat="1" ht="18.75" outlineLevel="6">
      <c r="A386" s="99" t="s">
        <v>360</v>
      </c>
      <c r="B386" s="100" t="s">
        <v>13</v>
      </c>
      <c r="C386" s="100" t="s">
        <v>252</v>
      </c>
      <c r="D386" s="100" t="s">
        <v>359</v>
      </c>
      <c r="E386" s="100"/>
      <c r="F386" s="101">
        <v>65.0154</v>
      </c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X386" s="101">
        <v>64.5154</v>
      </c>
      <c r="Y386" s="18">
        <f t="shared" si="38"/>
        <v>99.23095143612129</v>
      </c>
    </row>
    <row r="387" spans="1:25" s="27" customFormat="1" ht="38.25" customHeight="1" outlineLevel="6">
      <c r="A387" s="71" t="s">
        <v>389</v>
      </c>
      <c r="B387" s="12" t="s">
        <v>13</v>
      </c>
      <c r="C387" s="12" t="s">
        <v>295</v>
      </c>
      <c r="D387" s="12" t="s">
        <v>5</v>
      </c>
      <c r="E387" s="12"/>
      <c r="F387" s="89">
        <f>F388</f>
        <v>14110.997470000002</v>
      </c>
      <c r="G387" s="13">
        <f aca="true" t="shared" si="43" ref="G387:V387">G389</f>
        <v>0</v>
      </c>
      <c r="H387" s="13">
        <f t="shared" si="43"/>
        <v>0</v>
      </c>
      <c r="I387" s="13">
        <f t="shared" si="43"/>
        <v>0</v>
      </c>
      <c r="J387" s="13">
        <f t="shared" si="43"/>
        <v>0</v>
      </c>
      <c r="K387" s="13">
        <f t="shared" si="43"/>
        <v>0</v>
      </c>
      <c r="L387" s="13">
        <f t="shared" si="43"/>
        <v>0</v>
      </c>
      <c r="M387" s="13">
        <f t="shared" si="43"/>
        <v>0</v>
      </c>
      <c r="N387" s="13">
        <f t="shared" si="43"/>
        <v>0</v>
      </c>
      <c r="O387" s="13">
        <f t="shared" si="43"/>
        <v>0</v>
      </c>
      <c r="P387" s="13">
        <f t="shared" si="43"/>
        <v>0</v>
      </c>
      <c r="Q387" s="13">
        <f t="shared" si="43"/>
        <v>0</v>
      </c>
      <c r="R387" s="13">
        <f t="shared" si="43"/>
        <v>0</v>
      </c>
      <c r="S387" s="13">
        <f t="shared" si="43"/>
        <v>0</v>
      </c>
      <c r="T387" s="13">
        <f t="shared" si="43"/>
        <v>0</v>
      </c>
      <c r="U387" s="13">
        <f t="shared" si="43"/>
        <v>0</v>
      </c>
      <c r="V387" s="13">
        <f t="shared" si="43"/>
        <v>0</v>
      </c>
      <c r="X387" s="89">
        <f>X388</f>
        <v>13345.310389999999</v>
      </c>
      <c r="Y387" s="18">
        <f t="shared" si="38"/>
        <v>94.5738273879798</v>
      </c>
    </row>
    <row r="388" spans="1:25" s="27" customFormat="1" ht="33" customHeight="1" outlineLevel="6">
      <c r="A388" s="71" t="s">
        <v>168</v>
      </c>
      <c r="B388" s="12" t="s">
        <v>13</v>
      </c>
      <c r="C388" s="12" t="s">
        <v>320</v>
      </c>
      <c r="D388" s="12" t="s">
        <v>5</v>
      </c>
      <c r="E388" s="12"/>
      <c r="F388" s="89">
        <f>F389</f>
        <v>14110.997470000002</v>
      </c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X388" s="89">
        <f>X389</f>
        <v>13345.310389999999</v>
      </c>
      <c r="Y388" s="18">
        <f t="shared" si="38"/>
        <v>94.5738273879798</v>
      </c>
    </row>
    <row r="389" spans="1:25" s="27" customFormat="1" ht="31.5" outlineLevel="6">
      <c r="A389" s="51" t="s">
        <v>140</v>
      </c>
      <c r="B389" s="19" t="s">
        <v>13</v>
      </c>
      <c r="C389" s="19" t="s">
        <v>321</v>
      </c>
      <c r="D389" s="19" t="s">
        <v>5</v>
      </c>
      <c r="E389" s="19"/>
      <c r="F389" s="85">
        <f>F390+F394+F396</f>
        <v>14110.997470000002</v>
      </c>
      <c r="G389" s="7">
        <f aca="true" t="shared" si="44" ref="G389:V389">G390</f>
        <v>0</v>
      </c>
      <c r="H389" s="7">
        <f t="shared" si="44"/>
        <v>0</v>
      </c>
      <c r="I389" s="7">
        <f t="shared" si="44"/>
        <v>0</v>
      </c>
      <c r="J389" s="7">
        <f t="shared" si="44"/>
        <v>0</v>
      </c>
      <c r="K389" s="7">
        <f t="shared" si="44"/>
        <v>0</v>
      </c>
      <c r="L389" s="7">
        <f t="shared" si="44"/>
        <v>0</v>
      </c>
      <c r="M389" s="7">
        <f t="shared" si="44"/>
        <v>0</v>
      </c>
      <c r="N389" s="7">
        <f t="shared" si="44"/>
        <v>0</v>
      </c>
      <c r="O389" s="7">
        <f t="shared" si="44"/>
        <v>0</v>
      </c>
      <c r="P389" s="7">
        <f t="shared" si="44"/>
        <v>0</v>
      </c>
      <c r="Q389" s="7">
        <f t="shared" si="44"/>
        <v>0</v>
      </c>
      <c r="R389" s="7">
        <f t="shared" si="44"/>
        <v>0</v>
      </c>
      <c r="S389" s="7">
        <f t="shared" si="44"/>
        <v>0</v>
      </c>
      <c r="T389" s="7">
        <f t="shared" si="44"/>
        <v>0</v>
      </c>
      <c r="U389" s="7">
        <f t="shared" si="44"/>
        <v>0</v>
      </c>
      <c r="V389" s="7">
        <f t="shared" si="44"/>
        <v>0</v>
      </c>
      <c r="X389" s="85">
        <f>X390+X394+X396</f>
        <v>13345.310389999999</v>
      </c>
      <c r="Y389" s="18">
        <f t="shared" si="38"/>
        <v>94.5738273879798</v>
      </c>
    </row>
    <row r="390" spans="1:25" s="27" customFormat="1" ht="18.75" outlineLevel="6">
      <c r="A390" s="5" t="s">
        <v>110</v>
      </c>
      <c r="B390" s="6" t="s">
        <v>13</v>
      </c>
      <c r="C390" s="6" t="s">
        <v>321</v>
      </c>
      <c r="D390" s="6" t="s">
        <v>111</v>
      </c>
      <c r="E390" s="6"/>
      <c r="F390" s="86">
        <f>F391+F392+F393</f>
        <v>11717.937960000001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X390" s="86">
        <f>X391+X392+X393</f>
        <v>11344.772299999999</v>
      </c>
      <c r="Y390" s="18">
        <f t="shared" si="38"/>
        <v>96.81543236298205</v>
      </c>
    </row>
    <row r="391" spans="1:25" s="27" customFormat="1" ht="18.75" outlineLevel="6">
      <c r="A391" s="48" t="s">
        <v>238</v>
      </c>
      <c r="B391" s="49" t="s">
        <v>13</v>
      </c>
      <c r="C391" s="49" t="s">
        <v>321</v>
      </c>
      <c r="D391" s="49" t="s">
        <v>112</v>
      </c>
      <c r="E391" s="49"/>
      <c r="F391" s="87">
        <v>8729.43294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X391" s="87">
        <v>8646.01962</v>
      </c>
      <c r="Y391" s="18">
        <f t="shared" si="38"/>
        <v>99.04445889471486</v>
      </c>
    </row>
    <row r="392" spans="1:25" s="27" customFormat="1" ht="31.5" outlineLevel="6">
      <c r="A392" s="48" t="s">
        <v>245</v>
      </c>
      <c r="B392" s="49" t="s">
        <v>13</v>
      </c>
      <c r="C392" s="49" t="s">
        <v>321</v>
      </c>
      <c r="D392" s="49" t="s">
        <v>113</v>
      </c>
      <c r="E392" s="49"/>
      <c r="F392" s="87">
        <v>0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X392" s="87">
        <v>0</v>
      </c>
      <c r="Y392" s="18">
        <v>0</v>
      </c>
    </row>
    <row r="393" spans="1:25" s="27" customFormat="1" ht="47.25" outlineLevel="6">
      <c r="A393" s="48" t="s">
        <v>242</v>
      </c>
      <c r="B393" s="49" t="s">
        <v>13</v>
      </c>
      <c r="C393" s="49" t="s">
        <v>321</v>
      </c>
      <c r="D393" s="49" t="s">
        <v>243</v>
      </c>
      <c r="E393" s="49"/>
      <c r="F393" s="87">
        <v>2988.50502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X393" s="87">
        <v>2698.75268</v>
      </c>
      <c r="Y393" s="18">
        <f t="shared" si="38"/>
        <v>90.30443857176455</v>
      </c>
    </row>
    <row r="394" spans="1:25" s="27" customFormat="1" ht="18.75" outlineLevel="6">
      <c r="A394" s="5" t="s">
        <v>95</v>
      </c>
      <c r="B394" s="6" t="s">
        <v>13</v>
      </c>
      <c r="C394" s="6" t="s">
        <v>321</v>
      </c>
      <c r="D394" s="6" t="s">
        <v>96</v>
      </c>
      <c r="E394" s="6"/>
      <c r="F394" s="86">
        <f>F395</f>
        <v>2279.72103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X394" s="86">
        <f>X395</f>
        <v>1887.19961</v>
      </c>
      <c r="Y394" s="18">
        <f t="shared" si="38"/>
        <v>82.78204153777534</v>
      </c>
    </row>
    <row r="395" spans="1:25" s="27" customFormat="1" ht="31.5" outlineLevel="6">
      <c r="A395" s="48" t="s">
        <v>97</v>
      </c>
      <c r="B395" s="49" t="s">
        <v>13</v>
      </c>
      <c r="C395" s="49" t="s">
        <v>321</v>
      </c>
      <c r="D395" s="49" t="s">
        <v>98</v>
      </c>
      <c r="E395" s="49"/>
      <c r="F395" s="87">
        <v>2279.72103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X395" s="87">
        <v>1887.19961</v>
      </c>
      <c r="Y395" s="18">
        <f t="shared" si="38"/>
        <v>82.78204153777534</v>
      </c>
    </row>
    <row r="396" spans="1:25" s="27" customFormat="1" ht="18.75" outlineLevel="6">
      <c r="A396" s="5" t="s">
        <v>99</v>
      </c>
      <c r="B396" s="6" t="s">
        <v>13</v>
      </c>
      <c r="C396" s="6" t="s">
        <v>321</v>
      </c>
      <c r="D396" s="6" t="s">
        <v>100</v>
      </c>
      <c r="E396" s="6"/>
      <c r="F396" s="86">
        <f>F397+F398</f>
        <v>113.33848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X396" s="86">
        <f>X397+X398</f>
        <v>113.33848</v>
      </c>
      <c r="Y396" s="18">
        <f t="shared" si="38"/>
        <v>100</v>
      </c>
    </row>
    <row r="397" spans="1:25" s="27" customFormat="1" ht="18.75" outlineLevel="6">
      <c r="A397" s="48" t="s">
        <v>101</v>
      </c>
      <c r="B397" s="49" t="s">
        <v>13</v>
      </c>
      <c r="C397" s="49" t="s">
        <v>321</v>
      </c>
      <c r="D397" s="49" t="s">
        <v>103</v>
      </c>
      <c r="E397" s="49"/>
      <c r="F397" s="96">
        <v>2.101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X397" s="96">
        <v>2.101</v>
      </c>
      <c r="Y397" s="18">
        <f t="shared" si="38"/>
        <v>100</v>
      </c>
    </row>
    <row r="398" spans="1:25" s="27" customFormat="1" ht="18.75" outlineLevel="6">
      <c r="A398" s="48" t="s">
        <v>102</v>
      </c>
      <c r="B398" s="49" t="s">
        <v>13</v>
      </c>
      <c r="C398" s="49" t="s">
        <v>321</v>
      </c>
      <c r="D398" s="49" t="s">
        <v>104</v>
      </c>
      <c r="E398" s="49"/>
      <c r="F398" s="96">
        <v>111.23748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X398" s="96">
        <v>111.23748</v>
      </c>
      <c r="Y398" s="18">
        <f t="shared" si="38"/>
        <v>100</v>
      </c>
    </row>
    <row r="399" spans="1:25" s="27" customFormat="1" ht="17.25" customHeight="1" outlineLevel="6">
      <c r="A399" s="16" t="s">
        <v>71</v>
      </c>
      <c r="B399" s="17" t="s">
        <v>51</v>
      </c>
      <c r="C399" s="17" t="s">
        <v>246</v>
      </c>
      <c r="D399" s="17" t="s">
        <v>5</v>
      </c>
      <c r="E399" s="17"/>
      <c r="F399" s="82">
        <f>F400</f>
        <v>21758.47983</v>
      </c>
      <c r="G399" s="18" t="e">
        <f>G400+#REF!+#REF!</f>
        <v>#REF!</v>
      </c>
      <c r="H399" s="18" t="e">
        <f>H400+#REF!+#REF!</f>
        <v>#REF!</v>
      </c>
      <c r="I399" s="18" t="e">
        <f>I400+#REF!+#REF!</f>
        <v>#REF!</v>
      </c>
      <c r="J399" s="18" t="e">
        <f>J400+#REF!+#REF!</f>
        <v>#REF!</v>
      </c>
      <c r="K399" s="18" t="e">
        <f>K400+#REF!+#REF!</f>
        <v>#REF!</v>
      </c>
      <c r="L399" s="18" t="e">
        <f>L400+#REF!+#REF!</f>
        <v>#REF!</v>
      </c>
      <c r="M399" s="18" t="e">
        <f>M400+#REF!+#REF!</f>
        <v>#REF!</v>
      </c>
      <c r="N399" s="18" t="e">
        <f>N400+#REF!+#REF!</f>
        <v>#REF!</v>
      </c>
      <c r="O399" s="18" t="e">
        <f>O400+#REF!+#REF!</f>
        <v>#REF!</v>
      </c>
      <c r="P399" s="18" t="e">
        <f>P400+#REF!+#REF!</f>
        <v>#REF!</v>
      </c>
      <c r="Q399" s="18" t="e">
        <f>Q400+#REF!+#REF!</f>
        <v>#REF!</v>
      </c>
      <c r="R399" s="18" t="e">
        <f>R400+#REF!+#REF!</f>
        <v>#REF!</v>
      </c>
      <c r="S399" s="18" t="e">
        <f>S400+#REF!+#REF!</f>
        <v>#REF!</v>
      </c>
      <c r="T399" s="18" t="e">
        <f>T400+#REF!+#REF!</f>
        <v>#REF!</v>
      </c>
      <c r="U399" s="18" t="e">
        <f>U400+#REF!+#REF!</f>
        <v>#REF!</v>
      </c>
      <c r="V399" s="18" t="e">
        <f>V400+#REF!+#REF!</f>
        <v>#REF!</v>
      </c>
      <c r="X399" s="82">
        <f>X400</f>
        <v>20938.59316</v>
      </c>
      <c r="Y399" s="18">
        <f aca="true" t="shared" si="45" ref="Y399:Y468">X399/F399*100</f>
        <v>96.23187522103652</v>
      </c>
    </row>
    <row r="400" spans="1:25" s="27" customFormat="1" ht="18.75" outlineLevel="3">
      <c r="A400" s="8" t="s">
        <v>38</v>
      </c>
      <c r="B400" s="9" t="s">
        <v>14</v>
      </c>
      <c r="C400" s="9" t="s">
        <v>246</v>
      </c>
      <c r="D400" s="9" t="s">
        <v>5</v>
      </c>
      <c r="E400" s="9"/>
      <c r="F400" s="10">
        <f>F401+F405+F424+F428+F432+F436</f>
        <v>21758.47983</v>
      </c>
      <c r="G400" s="10" t="e">
        <f>G405+#REF!+#REF!</f>
        <v>#REF!</v>
      </c>
      <c r="H400" s="10" t="e">
        <f>H405+#REF!+#REF!</f>
        <v>#REF!</v>
      </c>
      <c r="I400" s="10" t="e">
        <f>I405+#REF!+#REF!</f>
        <v>#REF!</v>
      </c>
      <c r="J400" s="10" t="e">
        <f>J405+#REF!+#REF!</f>
        <v>#REF!</v>
      </c>
      <c r="K400" s="10" t="e">
        <f>K405+#REF!+#REF!</f>
        <v>#REF!</v>
      </c>
      <c r="L400" s="10" t="e">
        <f>L405+#REF!+#REF!</f>
        <v>#REF!</v>
      </c>
      <c r="M400" s="10" t="e">
        <f>M405+#REF!+#REF!</f>
        <v>#REF!</v>
      </c>
      <c r="N400" s="10" t="e">
        <f>N405+#REF!+#REF!</f>
        <v>#REF!</v>
      </c>
      <c r="O400" s="10" t="e">
        <f>O405+#REF!+#REF!</f>
        <v>#REF!</v>
      </c>
      <c r="P400" s="10" t="e">
        <f>P405+#REF!+#REF!</f>
        <v>#REF!</v>
      </c>
      <c r="Q400" s="10" t="e">
        <f>Q405+#REF!+#REF!</f>
        <v>#REF!</v>
      </c>
      <c r="R400" s="10" t="e">
        <f>R405+#REF!+#REF!</f>
        <v>#REF!</v>
      </c>
      <c r="S400" s="10" t="e">
        <f>S405+#REF!+#REF!</f>
        <v>#REF!</v>
      </c>
      <c r="T400" s="10" t="e">
        <f>T405+#REF!+#REF!</f>
        <v>#REF!</v>
      </c>
      <c r="U400" s="10" t="e">
        <f>U405+#REF!+#REF!</f>
        <v>#REF!</v>
      </c>
      <c r="V400" s="10" t="e">
        <f>V405+#REF!+#REF!</f>
        <v>#REF!</v>
      </c>
      <c r="X400" s="10">
        <f>X401+X405+X424+X428+X432+X436</f>
        <v>20938.59316</v>
      </c>
      <c r="Y400" s="18">
        <f t="shared" si="45"/>
        <v>96.23187522103652</v>
      </c>
    </row>
    <row r="401" spans="1:25" s="27" customFormat="1" ht="31.5" outlineLevel="3">
      <c r="A401" s="22" t="s">
        <v>134</v>
      </c>
      <c r="B401" s="9" t="s">
        <v>14</v>
      </c>
      <c r="C401" s="9" t="s">
        <v>247</v>
      </c>
      <c r="D401" s="9" t="s">
        <v>5</v>
      </c>
      <c r="E401" s="9"/>
      <c r="F401" s="83">
        <f>F402</f>
        <v>130.96012</v>
      </c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X401" s="83">
        <f>X402</f>
        <v>130.96012</v>
      </c>
      <c r="Y401" s="18">
        <f t="shared" si="45"/>
        <v>100</v>
      </c>
    </row>
    <row r="402" spans="1:25" s="27" customFormat="1" ht="31.5" outlineLevel="3">
      <c r="A402" s="22" t="s">
        <v>136</v>
      </c>
      <c r="B402" s="9" t="s">
        <v>14</v>
      </c>
      <c r="C402" s="9" t="s">
        <v>248</v>
      </c>
      <c r="D402" s="9" t="s">
        <v>5</v>
      </c>
      <c r="E402" s="9"/>
      <c r="F402" s="83">
        <f>F403</f>
        <v>130.96012</v>
      </c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X402" s="83">
        <f>X403</f>
        <v>130.96012</v>
      </c>
      <c r="Y402" s="18">
        <f t="shared" si="45"/>
        <v>100</v>
      </c>
    </row>
    <row r="403" spans="1:25" s="27" customFormat="1" ht="18.75" outlineLevel="3">
      <c r="A403" s="51" t="s">
        <v>139</v>
      </c>
      <c r="B403" s="19" t="s">
        <v>14</v>
      </c>
      <c r="C403" s="19" t="s">
        <v>302</v>
      </c>
      <c r="D403" s="19" t="s">
        <v>5</v>
      </c>
      <c r="E403" s="19"/>
      <c r="F403" s="85">
        <f>F404</f>
        <v>130.96012</v>
      </c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X403" s="85">
        <f>X404</f>
        <v>130.96012</v>
      </c>
      <c r="Y403" s="18">
        <f t="shared" si="45"/>
        <v>100</v>
      </c>
    </row>
    <row r="404" spans="1:25" s="27" customFormat="1" ht="18.75" outlineLevel="3">
      <c r="A404" s="5" t="s">
        <v>109</v>
      </c>
      <c r="B404" s="6" t="s">
        <v>14</v>
      </c>
      <c r="C404" s="6" t="s">
        <v>302</v>
      </c>
      <c r="D404" s="6" t="s">
        <v>84</v>
      </c>
      <c r="E404" s="6"/>
      <c r="F404" s="86">
        <v>130.96012</v>
      </c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X404" s="86">
        <v>130.96012</v>
      </c>
      <c r="Y404" s="18">
        <f t="shared" si="45"/>
        <v>100</v>
      </c>
    </row>
    <row r="405" spans="1:25" s="27" customFormat="1" ht="39" customHeight="1" outlineLevel="3">
      <c r="A405" s="14" t="s">
        <v>392</v>
      </c>
      <c r="B405" s="12" t="s">
        <v>14</v>
      </c>
      <c r="C405" s="12" t="s">
        <v>322</v>
      </c>
      <c r="D405" s="12" t="s">
        <v>5</v>
      </c>
      <c r="E405" s="12"/>
      <c r="F405" s="13">
        <f>F406+F410</f>
        <v>21391.51971</v>
      </c>
      <c r="G405" s="13">
        <f aca="true" t="shared" si="46" ref="G405:V405">G411</f>
        <v>0</v>
      </c>
      <c r="H405" s="13">
        <f t="shared" si="46"/>
        <v>0</v>
      </c>
      <c r="I405" s="13">
        <f t="shared" si="46"/>
        <v>0</v>
      </c>
      <c r="J405" s="13">
        <f t="shared" si="46"/>
        <v>0</v>
      </c>
      <c r="K405" s="13">
        <f t="shared" si="46"/>
        <v>0</v>
      </c>
      <c r="L405" s="13">
        <f t="shared" si="46"/>
        <v>0</v>
      </c>
      <c r="M405" s="13">
        <f t="shared" si="46"/>
        <v>0</v>
      </c>
      <c r="N405" s="13">
        <f t="shared" si="46"/>
        <v>0</v>
      </c>
      <c r="O405" s="13">
        <f t="shared" si="46"/>
        <v>0</v>
      </c>
      <c r="P405" s="13">
        <f t="shared" si="46"/>
        <v>0</v>
      </c>
      <c r="Q405" s="13">
        <f t="shared" si="46"/>
        <v>0</v>
      </c>
      <c r="R405" s="13">
        <f t="shared" si="46"/>
        <v>0</v>
      </c>
      <c r="S405" s="13">
        <f t="shared" si="46"/>
        <v>0</v>
      </c>
      <c r="T405" s="13">
        <f t="shared" si="46"/>
        <v>0</v>
      </c>
      <c r="U405" s="13">
        <f t="shared" si="46"/>
        <v>0</v>
      </c>
      <c r="V405" s="13">
        <f t="shared" si="46"/>
        <v>0</v>
      </c>
      <c r="X405" s="13">
        <f>X406+X410</f>
        <v>20571.642920000002</v>
      </c>
      <c r="Y405" s="18">
        <f t="shared" si="45"/>
        <v>96.16728123520495</v>
      </c>
    </row>
    <row r="406" spans="1:25" s="27" customFormat="1" ht="19.5" customHeight="1" outlineLevel="3">
      <c r="A406" s="51" t="s">
        <v>122</v>
      </c>
      <c r="B406" s="19" t="s">
        <v>14</v>
      </c>
      <c r="C406" s="19" t="s">
        <v>323</v>
      </c>
      <c r="D406" s="19" t="s">
        <v>5</v>
      </c>
      <c r="E406" s="19"/>
      <c r="F406" s="20">
        <f>F407</f>
        <v>1070</v>
      </c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X406" s="20">
        <f>X407</f>
        <v>1069.99994</v>
      </c>
      <c r="Y406" s="18">
        <f t="shared" si="45"/>
        <v>99.99999439252336</v>
      </c>
    </row>
    <row r="407" spans="1:25" s="27" customFormat="1" ht="32.25" customHeight="1" outlineLevel="3">
      <c r="A407" s="78" t="s">
        <v>169</v>
      </c>
      <c r="B407" s="6" t="s">
        <v>14</v>
      </c>
      <c r="C407" s="6" t="s">
        <v>324</v>
      </c>
      <c r="D407" s="6" t="s">
        <v>5</v>
      </c>
      <c r="E407" s="6"/>
      <c r="F407" s="7">
        <f>F408</f>
        <v>1070</v>
      </c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X407" s="7">
        <f>X408</f>
        <v>1069.99994</v>
      </c>
      <c r="Y407" s="18">
        <f t="shared" si="45"/>
        <v>99.99999439252336</v>
      </c>
    </row>
    <row r="408" spans="1:25" s="27" customFormat="1" ht="19.5" customHeight="1" outlineLevel="3">
      <c r="A408" s="48" t="s">
        <v>95</v>
      </c>
      <c r="B408" s="49" t="s">
        <v>14</v>
      </c>
      <c r="C408" s="49" t="s">
        <v>324</v>
      </c>
      <c r="D408" s="49" t="s">
        <v>96</v>
      </c>
      <c r="E408" s="49"/>
      <c r="F408" s="50">
        <f>F409</f>
        <v>1070</v>
      </c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X408" s="50">
        <f>X409</f>
        <v>1069.99994</v>
      </c>
      <c r="Y408" s="18">
        <f t="shared" si="45"/>
        <v>99.99999439252336</v>
      </c>
    </row>
    <row r="409" spans="1:25" s="27" customFormat="1" ht="19.5" customHeight="1" outlineLevel="3">
      <c r="A409" s="48" t="s">
        <v>97</v>
      </c>
      <c r="B409" s="49" t="s">
        <v>14</v>
      </c>
      <c r="C409" s="49" t="s">
        <v>324</v>
      </c>
      <c r="D409" s="49" t="s">
        <v>98</v>
      </c>
      <c r="E409" s="49"/>
      <c r="F409" s="50">
        <v>1070</v>
      </c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X409" s="50">
        <v>1069.99994</v>
      </c>
      <c r="Y409" s="18">
        <f t="shared" si="45"/>
        <v>99.99999439252336</v>
      </c>
    </row>
    <row r="410" spans="1:25" s="27" customFormat="1" ht="35.25" customHeight="1" outlineLevel="3">
      <c r="A410" s="65" t="s">
        <v>170</v>
      </c>
      <c r="B410" s="19" t="s">
        <v>14</v>
      </c>
      <c r="C410" s="19" t="s">
        <v>325</v>
      </c>
      <c r="D410" s="19" t="s">
        <v>5</v>
      </c>
      <c r="E410" s="19"/>
      <c r="F410" s="20">
        <f>F411+F415+F418+F421</f>
        <v>20321.51971</v>
      </c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X410" s="20">
        <f>X411+X415+X418+X421</f>
        <v>19501.64298</v>
      </c>
      <c r="Y410" s="18">
        <f t="shared" si="45"/>
        <v>95.96547531040926</v>
      </c>
    </row>
    <row r="411" spans="1:25" s="27" customFormat="1" ht="31.5" outlineLevel="3">
      <c r="A411" s="5" t="s">
        <v>171</v>
      </c>
      <c r="B411" s="6" t="s">
        <v>14</v>
      </c>
      <c r="C411" s="6" t="s">
        <v>326</v>
      </c>
      <c r="D411" s="6" t="s">
        <v>5</v>
      </c>
      <c r="E411" s="6"/>
      <c r="F411" s="7">
        <f>F412</f>
        <v>11552.38412</v>
      </c>
      <c r="G411" s="7">
        <f aca="true" t="shared" si="47" ref="G411:V411">G413</f>
        <v>0</v>
      </c>
      <c r="H411" s="7">
        <f t="shared" si="47"/>
        <v>0</v>
      </c>
      <c r="I411" s="7">
        <f t="shared" si="47"/>
        <v>0</v>
      </c>
      <c r="J411" s="7">
        <f t="shared" si="47"/>
        <v>0</v>
      </c>
      <c r="K411" s="7">
        <f t="shared" si="47"/>
        <v>0</v>
      </c>
      <c r="L411" s="7">
        <f t="shared" si="47"/>
        <v>0</v>
      </c>
      <c r="M411" s="7">
        <f t="shared" si="47"/>
        <v>0</v>
      </c>
      <c r="N411" s="7">
        <f t="shared" si="47"/>
        <v>0</v>
      </c>
      <c r="O411" s="7">
        <f t="shared" si="47"/>
        <v>0</v>
      </c>
      <c r="P411" s="7">
        <f t="shared" si="47"/>
        <v>0</v>
      </c>
      <c r="Q411" s="7">
        <f t="shared" si="47"/>
        <v>0</v>
      </c>
      <c r="R411" s="7">
        <f t="shared" si="47"/>
        <v>0</v>
      </c>
      <c r="S411" s="7">
        <f t="shared" si="47"/>
        <v>0</v>
      </c>
      <c r="T411" s="7">
        <f t="shared" si="47"/>
        <v>0</v>
      </c>
      <c r="U411" s="7">
        <f t="shared" si="47"/>
        <v>0</v>
      </c>
      <c r="V411" s="7">
        <f t="shared" si="47"/>
        <v>0</v>
      </c>
      <c r="X411" s="7">
        <f>X412</f>
        <v>11034.08265</v>
      </c>
      <c r="Y411" s="18">
        <f t="shared" si="45"/>
        <v>95.51346748328172</v>
      </c>
    </row>
    <row r="412" spans="1:25" s="27" customFormat="1" ht="18.75" outlineLevel="3">
      <c r="A412" s="48" t="s">
        <v>119</v>
      </c>
      <c r="B412" s="49" t="s">
        <v>14</v>
      </c>
      <c r="C412" s="49" t="s">
        <v>326</v>
      </c>
      <c r="D412" s="49" t="s">
        <v>120</v>
      </c>
      <c r="E412" s="49"/>
      <c r="F412" s="50">
        <f>F413+F414</f>
        <v>11552.38412</v>
      </c>
      <c r="G412" s="50">
        <f aca="true" t="shared" si="48" ref="G412:X412">G413+G414</f>
        <v>0</v>
      </c>
      <c r="H412" s="50">
        <f t="shared" si="48"/>
        <v>0</v>
      </c>
      <c r="I412" s="50">
        <f t="shared" si="48"/>
        <v>0</v>
      </c>
      <c r="J412" s="50">
        <f t="shared" si="48"/>
        <v>0</v>
      </c>
      <c r="K412" s="50">
        <f t="shared" si="48"/>
        <v>0</v>
      </c>
      <c r="L412" s="50">
        <f t="shared" si="48"/>
        <v>0</v>
      </c>
      <c r="M412" s="50">
        <f t="shared" si="48"/>
        <v>0</v>
      </c>
      <c r="N412" s="50">
        <f t="shared" si="48"/>
        <v>0</v>
      </c>
      <c r="O412" s="50">
        <f t="shared" si="48"/>
        <v>0</v>
      </c>
      <c r="P412" s="50">
        <f t="shared" si="48"/>
        <v>0</v>
      </c>
      <c r="Q412" s="50">
        <f t="shared" si="48"/>
        <v>0</v>
      </c>
      <c r="R412" s="50">
        <f t="shared" si="48"/>
        <v>0</v>
      </c>
      <c r="S412" s="50">
        <f t="shared" si="48"/>
        <v>0</v>
      </c>
      <c r="T412" s="50">
        <f t="shared" si="48"/>
        <v>0</v>
      </c>
      <c r="U412" s="50">
        <f t="shared" si="48"/>
        <v>0</v>
      </c>
      <c r="V412" s="50">
        <f t="shared" si="48"/>
        <v>0</v>
      </c>
      <c r="W412" s="50">
        <f t="shared" si="48"/>
        <v>0</v>
      </c>
      <c r="X412" s="50">
        <f t="shared" si="48"/>
        <v>11034.08265</v>
      </c>
      <c r="Y412" s="18">
        <f t="shared" si="45"/>
        <v>95.51346748328172</v>
      </c>
    </row>
    <row r="413" spans="1:25" s="27" customFormat="1" ht="47.25" outlineLevel="3">
      <c r="A413" s="57" t="s">
        <v>202</v>
      </c>
      <c r="B413" s="49" t="s">
        <v>14</v>
      </c>
      <c r="C413" s="49" t="s">
        <v>326</v>
      </c>
      <c r="D413" s="49" t="s">
        <v>84</v>
      </c>
      <c r="E413" s="49"/>
      <c r="F413" s="50">
        <v>11296.1407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X413" s="50">
        <v>10804.75165</v>
      </c>
      <c r="Y413" s="18">
        <f t="shared" si="45"/>
        <v>95.64993865559767</v>
      </c>
    </row>
    <row r="414" spans="1:25" s="27" customFormat="1" ht="18.75" outlineLevel="3">
      <c r="A414" s="60" t="s">
        <v>85</v>
      </c>
      <c r="B414" s="49" t="s">
        <v>14</v>
      </c>
      <c r="C414" s="49" t="s">
        <v>351</v>
      </c>
      <c r="D414" s="49" t="s">
        <v>86</v>
      </c>
      <c r="E414" s="49"/>
      <c r="F414" s="50">
        <v>256.24342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X414" s="50">
        <v>229.331</v>
      </c>
      <c r="Y414" s="18">
        <f t="shared" si="45"/>
        <v>89.49732250685695</v>
      </c>
    </row>
    <row r="415" spans="1:25" s="27" customFormat="1" ht="31.5" outlineLevel="3">
      <c r="A415" s="5" t="s">
        <v>172</v>
      </c>
      <c r="B415" s="6" t="s">
        <v>14</v>
      </c>
      <c r="C415" s="6" t="s">
        <v>327</v>
      </c>
      <c r="D415" s="6" t="s">
        <v>5</v>
      </c>
      <c r="E415" s="6"/>
      <c r="F415" s="7">
        <f>F416</f>
        <v>8740.58259</v>
      </c>
      <c r="G415" s="7">
        <f aca="true" t="shared" si="49" ref="G415:V415">G417</f>
        <v>0</v>
      </c>
      <c r="H415" s="7">
        <f t="shared" si="49"/>
        <v>0</v>
      </c>
      <c r="I415" s="7">
        <f t="shared" si="49"/>
        <v>0</v>
      </c>
      <c r="J415" s="7">
        <f t="shared" si="49"/>
        <v>0</v>
      </c>
      <c r="K415" s="7">
        <f t="shared" si="49"/>
        <v>0</v>
      </c>
      <c r="L415" s="7">
        <f t="shared" si="49"/>
        <v>0</v>
      </c>
      <c r="M415" s="7">
        <f t="shared" si="49"/>
        <v>0</v>
      </c>
      <c r="N415" s="7">
        <f t="shared" si="49"/>
        <v>0</v>
      </c>
      <c r="O415" s="7">
        <f t="shared" si="49"/>
        <v>0</v>
      </c>
      <c r="P415" s="7">
        <f t="shared" si="49"/>
        <v>0</v>
      </c>
      <c r="Q415" s="7">
        <f t="shared" si="49"/>
        <v>0</v>
      </c>
      <c r="R415" s="7">
        <f t="shared" si="49"/>
        <v>0</v>
      </c>
      <c r="S415" s="7">
        <f t="shared" si="49"/>
        <v>0</v>
      </c>
      <c r="T415" s="7">
        <f t="shared" si="49"/>
        <v>0</v>
      </c>
      <c r="U415" s="7">
        <f t="shared" si="49"/>
        <v>0</v>
      </c>
      <c r="V415" s="7">
        <f t="shared" si="49"/>
        <v>0</v>
      </c>
      <c r="X415" s="7">
        <f>X416</f>
        <v>8439.00733</v>
      </c>
      <c r="Y415" s="18">
        <f t="shared" si="45"/>
        <v>96.54971213995474</v>
      </c>
    </row>
    <row r="416" spans="1:25" s="27" customFormat="1" ht="18.75" outlineLevel="3">
      <c r="A416" s="48" t="s">
        <v>119</v>
      </c>
      <c r="B416" s="49" t="s">
        <v>14</v>
      </c>
      <c r="C416" s="49" t="s">
        <v>327</v>
      </c>
      <c r="D416" s="49" t="s">
        <v>120</v>
      </c>
      <c r="E416" s="49"/>
      <c r="F416" s="50">
        <f>F417</f>
        <v>8740.58259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X416" s="50">
        <f>X417</f>
        <v>8439.00733</v>
      </c>
      <c r="Y416" s="18">
        <f t="shared" si="45"/>
        <v>96.54971213995474</v>
      </c>
    </row>
    <row r="417" spans="1:25" s="27" customFormat="1" ht="48.75" customHeight="1" outlineLevel="3">
      <c r="A417" s="57" t="s">
        <v>202</v>
      </c>
      <c r="B417" s="49" t="s">
        <v>14</v>
      </c>
      <c r="C417" s="49" t="s">
        <v>327</v>
      </c>
      <c r="D417" s="49" t="s">
        <v>84</v>
      </c>
      <c r="E417" s="49"/>
      <c r="F417" s="50">
        <v>8740.58259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X417" s="50">
        <v>8439.00733</v>
      </c>
      <c r="Y417" s="18">
        <f t="shared" si="45"/>
        <v>96.54971213995474</v>
      </c>
    </row>
    <row r="418" spans="1:25" s="27" customFormat="1" ht="31.5" outlineLevel="3">
      <c r="A418" s="5" t="s">
        <v>371</v>
      </c>
      <c r="B418" s="6" t="s">
        <v>14</v>
      </c>
      <c r="C418" s="6" t="s">
        <v>372</v>
      </c>
      <c r="D418" s="6" t="s">
        <v>5</v>
      </c>
      <c r="E418" s="6"/>
      <c r="F418" s="7">
        <f>F419</f>
        <v>18.953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X418" s="7">
        <f>X419</f>
        <v>18.953</v>
      </c>
      <c r="Y418" s="18">
        <f t="shared" si="45"/>
        <v>100</v>
      </c>
    </row>
    <row r="419" spans="1:25" s="27" customFormat="1" ht="18.75" outlineLevel="3">
      <c r="A419" s="48" t="s">
        <v>119</v>
      </c>
      <c r="B419" s="49" t="s">
        <v>14</v>
      </c>
      <c r="C419" s="49" t="s">
        <v>372</v>
      </c>
      <c r="D419" s="49" t="s">
        <v>120</v>
      </c>
      <c r="E419" s="49"/>
      <c r="F419" s="50">
        <f>F420</f>
        <v>18.953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X419" s="50">
        <f>X420</f>
        <v>18.953</v>
      </c>
      <c r="Y419" s="18">
        <f t="shared" si="45"/>
        <v>100</v>
      </c>
    </row>
    <row r="420" spans="1:25" s="27" customFormat="1" ht="18.75" outlineLevel="3">
      <c r="A420" s="60" t="s">
        <v>85</v>
      </c>
      <c r="B420" s="49" t="s">
        <v>14</v>
      </c>
      <c r="C420" s="49" t="s">
        <v>372</v>
      </c>
      <c r="D420" s="49" t="s">
        <v>86</v>
      </c>
      <c r="E420" s="49"/>
      <c r="F420" s="50">
        <v>18.953</v>
      </c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X420" s="50">
        <v>18.953</v>
      </c>
      <c r="Y420" s="18">
        <f t="shared" si="45"/>
        <v>100</v>
      </c>
    </row>
    <row r="421" spans="1:25" s="27" customFormat="1" ht="21.75" customHeight="1" outlineLevel="3">
      <c r="A421" s="78" t="s">
        <v>237</v>
      </c>
      <c r="B421" s="6" t="s">
        <v>14</v>
      </c>
      <c r="C421" s="6" t="s">
        <v>328</v>
      </c>
      <c r="D421" s="6" t="s">
        <v>5</v>
      </c>
      <c r="E421" s="6"/>
      <c r="F421" s="7">
        <f>F422</f>
        <v>9.6</v>
      </c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X421" s="7">
        <f>X422</f>
        <v>9.6</v>
      </c>
      <c r="Y421" s="18">
        <f t="shared" si="45"/>
        <v>100</v>
      </c>
    </row>
    <row r="422" spans="1:25" s="27" customFormat="1" ht="18.75" outlineLevel="3">
      <c r="A422" s="48" t="s">
        <v>119</v>
      </c>
      <c r="B422" s="49" t="s">
        <v>14</v>
      </c>
      <c r="C422" s="49" t="s">
        <v>328</v>
      </c>
      <c r="D422" s="49" t="s">
        <v>120</v>
      </c>
      <c r="E422" s="49"/>
      <c r="F422" s="50">
        <f>F423</f>
        <v>9.6</v>
      </c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X422" s="50">
        <f>X423</f>
        <v>9.6</v>
      </c>
      <c r="Y422" s="18">
        <f t="shared" si="45"/>
        <v>100</v>
      </c>
    </row>
    <row r="423" spans="1:25" s="27" customFormat="1" ht="18.75" outlineLevel="3">
      <c r="A423" s="60" t="s">
        <v>85</v>
      </c>
      <c r="B423" s="49" t="s">
        <v>14</v>
      </c>
      <c r="C423" s="49" t="s">
        <v>328</v>
      </c>
      <c r="D423" s="49" t="s">
        <v>86</v>
      </c>
      <c r="E423" s="49"/>
      <c r="F423" s="50">
        <v>9.6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X423" s="50">
        <v>9.6</v>
      </c>
      <c r="Y423" s="18">
        <f t="shared" si="45"/>
        <v>100</v>
      </c>
    </row>
    <row r="424" spans="1:25" s="27" customFormat="1" ht="31.5" outlineLevel="3">
      <c r="A424" s="71" t="s">
        <v>393</v>
      </c>
      <c r="B424" s="9" t="s">
        <v>14</v>
      </c>
      <c r="C424" s="9" t="s">
        <v>341</v>
      </c>
      <c r="D424" s="9" t="s">
        <v>5</v>
      </c>
      <c r="E424" s="9"/>
      <c r="F424" s="10">
        <f>F425</f>
        <v>50</v>
      </c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X424" s="10">
        <f>X425</f>
        <v>49.99012</v>
      </c>
      <c r="Y424" s="18">
        <f t="shared" si="45"/>
        <v>99.98024</v>
      </c>
    </row>
    <row r="425" spans="1:25" s="27" customFormat="1" ht="31.5" outlineLevel="3">
      <c r="A425" s="65" t="s">
        <v>362</v>
      </c>
      <c r="B425" s="19" t="s">
        <v>14</v>
      </c>
      <c r="C425" s="19" t="s">
        <v>361</v>
      </c>
      <c r="D425" s="19" t="s">
        <v>5</v>
      </c>
      <c r="E425" s="19"/>
      <c r="F425" s="20">
        <f>F426</f>
        <v>50</v>
      </c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X425" s="20">
        <f>X426</f>
        <v>49.99012</v>
      </c>
      <c r="Y425" s="18">
        <f t="shared" si="45"/>
        <v>99.98024</v>
      </c>
    </row>
    <row r="426" spans="1:25" s="27" customFormat="1" ht="18.75" outlineLevel="3">
      <c r="A426" s="5" t="s">
        <v>119</v>
      </c>
      <c r="B426" s="6" t="s">
        <v>14</v>
      </c>
      <c r="C426" s="6" t="s">
        <v>361</v>
      </c>
      <c r="D426" s="6" t="s">
        <v>120</v>
      </c>
      <c r="E426" s="6"/>
      <c r="F426" s="7">
        <f>F427</f>
        <v>50</v>
      </c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X426" s="7">
        <f>X427</f>
        <v>49.99012</v>
      </c>
      <c r="Y426" s="18">
        <f t="shared" si="45"/>
        <v>99.98024</v>
      </c>
    </row>
    <row r="427" spans="1:25" s="27" customFormat="1" ht="18.75" outlineLevel="3">
      <c r="A427" s="60" t="s">
        <v>85</v>
      </c>
      <c r="B427" s="49" t="s">
        <v>14</v>
      </c>
      <c r="C427" s="49" t="s">
        <v>361</v>
      </c>
      <c r="D427" s="49" t="s">
        <v>86</v>
      </c>
      <c r="E427" s="49"/>
      <c r="F427" s="50">
        <v>50</v>
      </c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X427" s="50">
        <v>49.99012</v>
      </c>
      <c r="Y427" s="18">
        <f t="shared" si="45"/>
        <v>99.98024</v>
      </c>
    </row>
    <row r="428" spans="1:25" s="27" customFormat="1" ht="31.5" outlineLevel="3">
      <c r="A428" s="8" t="s">
        <v>394</v>
      </c>
      <c r="B428" s="9" t="s">
        <v>14</v>
      </c>
      <c r="C428" s="9" t="s">
        <v>329</v>
      </c>
      <c r="D428" s="9" t="s">
        <v>5</v>
      </c>
      <c r="E428" s="9"/>
      <c r="F428" s="10">
        <f>F429</f>
        <v>100</v>
      </c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X428" s="10">
        <f>X429</f>
        <v>100</v>
      </c>
      <c r="Y428" s="18">
        <f t="shared" si="45"/>
        <v>100</v>
      </c>
    </row>
    <row r="429" spans="1:25" s="27" customFormat="1" ht="36" customHeight="1" outlineLevel="3">
      <c r="A429" s="78" t="s">
        <v>173</v>
      </c>
      <c r="B429" s="6" t="s">
        <v>14</v>
      </c>
      <c r="C429" s="6" t="s">
        <v>330</v>
      </c>
      <c r="D429" s="6" t="s">
        <v>5</v>
      </c>
      <c r="E429" s="6"/>
      <c r="F429" s="7">
        <f>F430</f>
        <v>100</v>
      </c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X429" s="7">
        <f>X430</f>
        <v>100</v>
      </c>
      <c r="Y429" s="18">
        <f t="shared" si="45"/>
        <v>100</v>
      </c>
    </row>
    <row r="430" spans="1:25" s="27" customFormat="1" ht="18.75" outlineLevel="3">
      <c r="A430" s="48" t="s">
        <v>95</v>
      </c>
      <c r="B430" s="49" t="s">
        <v>14</v>
      </c>
      <c r="C430" s="49" t="s">
        <v>330</v>
      </c>
      <c r="D430" s="49" t="s">
        <v>96</v>
      </c>
      <c r="E430" s="49"/>
      <c r="F430" s="50">
        <f>F431</f>
        <v>100</v>
      </c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X430" s="50">
        <f>X431</f>
        <v>100</v>
      </c>
      <c r="Y430" s="18">
        <f t="shared" si="45"/>
        <v>100</v>
      </c>
    </row>
    <row r="431" spans="1:25" s="27" customFormat="1" ht="31.5" outlineLevel="3">
      <c r="A431" s="48" t="s">
        <v>97</v>
      </c>
      <c r="B431" s="49" t="s">
        <v>14</v>
      </c>
      <c r="C431" s="49" t="s">
        <v>330</v>
      </c>
      <c r="D431" s="49" t="s">
        <v>98</v>
      </c>
      <c r="E431" s="49"/>
      <c r="F431" s="50">
        <v>100</v>
      </c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X431" s="50">
        <v>100</v>
      </c>
      <c r="Y431" s="18">
        <f t="shared" si="45"/>
        <v>100</v>
      </c>
    </row>
    <row r="432" spans="1:25" s="27" customFormat="1" ht="31.5" outlineLevel="3">
      <c r="A432" s="8" t="s">
        <v>395</v>
      </c>
      <c r="B432" s="9" t="s">
        <v>14</v>
      </c>
      <c r="C432" s="9" t="s">
        <v>331</v>
      </c>
      <c r="D432" s="9" t="s">
        <v>5</v>
      </c>
      <c r="E432" s="9"/>
      <c r="F432" s="10">
        <f>F433</f>
        <v>36</v>
      </c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X432" s="10">
        <f>X433</f>
        <v>36</v>
      </c>
      <c r="Y432" s="18">
        <f t="shared" si="45"/>
        <v>100</v>
      </c>
    </row>
    <row r="433" spans="1:25" s="27" customFormat="1" ht="31.5" outlineLevel="3">
      <c r="A433" s="78" t="s">
        <v>174</v>
      </c>
      <c r="B433" s="6" t="s">
        <v>14</v>
      </c>
      <c r="C433" s="6" t="s">
        <v>332</v>
      </c>
      <c r="D433" s="6" t="s">
        <v>5</v>
      </c>
      <c r="E433" s="6"/>
      <c r="F433" s="7">
        <f>F434</f>
        <v>36</v>
      </c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X433" s="7">
        <f>X434</f>
        <v>36</v>
      </c>
      <c r="Y433" s="18">
        <f t="shared" si="45"/>
        <v>100</v>
      </c>
    </row>
    <row r="434" spans="1:25" s="27" customFormat="1" ht="18.75" outlineLevel="3">
      <c r="A434" s="48" t="s">
        <v>95</v>
      </c>
      <c r="B434" s="49" t="s">
        <v>14</v>
      </c>
      <c r="C434" s="49" t="s">
        <v>332</v>
      </c>
      <c r="D434" s="49" t="s">
        <v>96</v>
      </c>
      <c r="E434" s="49"/>
      <c r="F434" s="50">
        <f>F435</f>
        <v>36</v>
      </c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X434" s="50">
        <f>X435</f>
        <v>36</v>
      </c>
      <c r="Y434" s="18">
        <f t="shared" si="45"/>
        <v>100</v>
      </c>
    </row>
    <row r="435" spans="1:25" s="27" customFormat="1" ht="31.5" outlineLevel="3">
      <c r="A435" s="48" t="s">
        <v>97</v>
      </c>
      <c r="B435" s="49" t="s">
        <v>14</v>
      </c>
      <c r="C435" s="49" t="s">
        <v>332</v>
      </c>
      <c r="D435" s="49" t="s">
        <v>98</v>
      </c>
      <c r="E435" s="49"/>
      <c r="F435" s="50">
        <v>36</v>
      </c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X435" s="50">
        <v>36</v>
      </c>
      <c r="Y435" s="18">
        <f t="shared" si="45"/>
        <v>100</v>
      </c>
    </row>
    <row r="436" spans="1:25" s="27" customFormat="1" ht="31.5" outlineLevel="3">
      <c r="A436" s="8" t="s">
        <v>396</v>
      </c>
      <c r="B436" s="9" t="s">
        <v>14</v>
      </c>
      <c r="C436" s="9" t="s">
        <v>333</v>
      </c>
      <c r="D436" s="9" t="s">
        <v>5</v>
      </c>
      <c r="E436" s="9"/>
      <c r="F436" s="10">
        <f>F437</f>
        <v>50</v>
      </c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X436" s="10">
        <f>X437</f>
        <v>50</v>
      </c>
      <c r="Y436" s="18">
        <f t="shared" si="45"/>
        <v>100</v>
      </c>
    </row>
    <row r="437" spans="1:25" s="27" customFormat="1" ht="31.5" outlineLevel="3">
      <c r="A437" s="78" t="s">
        <v>175</v>
      </c>
      <c r="B437" s="6" t="s">
        <v>14</v>
      </c>
      <c r="C437" s="6" t="s">
        <v>334</v>
      </c>
      <c r="D437" s="6" t="s">
        <v>5</v>
      </c>
      <c r="E437" s="6"/>
      <c r="F437" s="7">
        <f>F438</f>
        <v>50</v>
      </c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X437" s="7">
        <f>X438</f>
        <v>50</v>
      </c>
      <c r="Y437" s="18">
        <f t="shared" si="45"/>
        <v>100</v>
      </c>
    </row>
    <row r="438" spans="1:25" s="27" customFormat="1" ht="18.75" outlineLevel="3">
      <c r="A438" s="48" t="s">
        <v>95</v>
      </c>
      <c r="B438" s="49" t="s">
        <v>14</v>
      </c>
      <c r="C438" s="49" t="s">
        <v>334</v>
      </c>
      <c r="D438" s="49" t="s">
        <v>96</v>
      </c>
      <c r="E438" s="49"/>
      <c r="F438" s="50">
        <f>F439</f>
        <v>50</v>
      </c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X438" s="50">
        <f>X439</f>
        <v>50</v>
      </c>
      <c r="Y438" s="18">
        <f t="shared" si="45"/>
        <v>100</v>
      </c>
    </row>
    <row r="439" spans="1:25" s="27" customFormat="1" ht="31.5" outlineLevel="3">
      <c r="A439" s="48" t="s">
        <v>97</v>
      </c>
      <c r="B439" s="49" t="s">
        <v>14</v>
      </c>
      <c r="C439" s="49" t="s">
        <v>334</v>
      </c>
      <c r="D439" s="49" t="s">
        <v>98</v>
      </c>
      <c r="E439" s="49"/>
      <c r="F439" s="50">
        <v>50</v>
      </c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X439" s="50">
        <v>50</v>
      </c>
      <c r="Y439" s="18">
        <f t="shared" si="45"/>
        <v>100</v>
      </c>
    </row>
    <row r="440" spans="1:25" s="27" customFormat="1" ht="17.25" customHeight="1" outlineLevel="6">
      <c r="A440" s="16" t="s">
        <v>50</v>
      </c>
      <c r="B440" s="17" t="s">
        <v>49</v>
      </c>
      <c r="C440" s="17" t="s">
        <v>246</v>
      </c>
      <c r="D440" s="17" t="s">
        <v>5</v>
      </c>
      <c r="E440" s="17"/>
      <c r="F440" s="82">
        <f>F441+F447+F464+F470</f>
        <v>10272.1786</v>
      </c>
      <c r="G440" s="18">
        <f aca="true" t="shared" si="50" ref="G440:V440">G441+G447+G464</f>
        <v>25.89</v>
      </c>
      <c r="H440" s="18">
        <f t="shared" si="50"/>
        <v>26.89</v>
      </c>
      <c r="I440" s="18">
        <f t="shared" si="50"/>
        <v>27.89</v>
      </c>
      <c r="J440" s="18">
        <f t="shared" si="50"/>
        <v>28.89</v>
      </c>
      <c r="K440" s="18">
        <f t="shared" si="50"/>
        <v>29.89</v>
      </c>
      <c r="L440" s="18">
        <f t="shared" si="50"/>
        <v>30.89</v>
      </c>
      <c r="M440" s="18">
        <f t="shared" si="50"/>
        <v>31.89</v>
      </c>
      <c r="N440" s="18">
        <f t="shared" si="50"/>
        <v>32.89</v>
      </c>
      <c r="O440" s="18">
        <f t="shared" si="50"/>
        <v>33.89</v>
      </c>
      <c r="P440" s="18">
        <f t="shared" si="50"/>
        <v>34.89</v>
      </c>
      <c r="Q440" s="18">
        <f t="shared" si="50"/>
        <v>35.89</v>
      </c>
      <c r="R440" s="18">
        <f t="shared" si="50"/>
        <v>36.89</v>
      </c>
      <c r="S440" s="18">
        <f t="shared" si="50"/>
        <v>37.89</v>
      </c>
      <c r="T440" s="18">
        <f t="shared" si="50"/>
        <v>38.89</v>
      </c>
      <c r="U440" s="18">
        <f t="shared" si="50"/>
        <v>39.89</v>
      </c>
      <c r="V440" s="18">
        <f t="shared" si="50"/>
        <v>40.89</v>
      </c>
      <c r="X440" s="82">
        <f>X441+X447+X464+X470</f>
        <v>13077.28181</v>
      </c>
      <c r="Y440" s="18">
        <f t="shared" si="45"/>
        <v>127.30777295869838</v>
      </c>
    </row>
    <row r="441" spans="1:25" s="27" customFormat="1" ht="18.75" outlineLevel="3">
      <c r="A441" s="74" t="s">
        <v>39</v>
      </c>
      <c r="B441" s="33" t="s">
        <v>15</v>
      </c>
      <c r="C441" s="33" t="s">
        <v>246</v>
      </c>
      <c r="D441" s="33" t="s">
        <v>5</v>
      </c>
      <c r="E441" s="33"/>
      <c r="F441" s="67">
        <f>F442</f>
        <v>790</v>
      </c>
      <c r="G441" s="10">
        <f aca="true" t="shared" si="51" ref="G441:V441">G443</f>
        <v>0</v>
      </c>
      <c r="H441" s="10">
        <f t="shared" si="51"/>
        <v>0</v>
      </c>
      <c r="I441" s="10">
        <f t="shared" si="51"/>
        <v>0</v>
      </c>
      <c r="J441" s="10">
        <f t="shared" si="51"/>
        <v>0</v>
      </c>
      <c r="K441" s="10">
        <f t="shared" si="51"/>
        <v>0</v>
      </c>
      <c r="L441" s="10">
        <f t="shared" si="51"/>
        <v>0</v>
      </c>
      <c r="M441" s="10">
        <f t="shared" si="51"/>
        <v>0</v>
      </c>
      <c r="N441" s="10">
        <f t="shared" si="51"/>
        <v>0</v>
      </c>
      <c r="O441" s="10">
        <f t="shared" si="51"/>
        <v>0</v>
      </c>
      <c r="P441" s="10">
        <f t="shared" si="51"/>
        <v>0</v>
      </c>
      <c r="Q441" s="10">
        <f t="shared" si="51"/>
        <v>0</v>
      </c>
      <c r="R441" s="10">
        <f t="shared" si="51"/>
        <v>0</v>
      </c>
      <c r="S441" s="10">
        <f t="shared" si="51"/>
        <v>0</v>
      </c>
      <c r="T441" s="10">
        <f t="shared" si="51"/>
        <v>0</v>
      </c>
      <c r="U441" s="10">
        <f t="shared" si="51"/>
        <v>0</v>
      </c>
      <c r="V441" s="10">
        <f t="shared" si="51"/>
        <v>0</v>
      </c>
      <c r="X441" s="67">
        <f>X442</f>
        <v>789.97312</v>
      </c>
      <c r="Y441" s="18">
        <f t="shared" si="45"/>
        <v>99.99659746835444</v>
      </c>
    </row>
    <row r="442" spans="1:25" s="27" customFormat="1" ht="31.5" outlineLevel="3">
      <c r="A442" s="22" t="s">
        <v>134</v>
      </c>
      <c r="B442" s="9" t="s">
        <v>15</v>
      </c>
      <c r="C442" s="9" t="s">
        <v>247</v>
      </c>
      <c r="D442" s="9" t="s">
        <v>5</v>
      </c>
      <c r="E442" s="9"/>
      <c r="F442" s="10">
        <f>F443</f>
        <v>790</v>
      </c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X442" s="10">
        <f>X443</f>
        <v>789.97312</v>
      </c>
      <c r="Y442" s="18">
        <f t="shared" si="45"/>
        <v>99.99659746835444</v>
      </c>
    </row>
    <row r="443" spans="1:25" s="15" customFormat="1" ht="30.75" customHeight="1" outlineLevel="3">
      <c r="A443" s="22" t="s">
        <v>136</v>
      </c>
      <c r="B443" s="12" t="s">
        <v>15</v>
      </c>
      <c r="C443" s="12" t="s">
        <v>248</v>
      </c>
      <c r="D443" s="12" t="s">
        <v>5</v>
      </c>
      <c r="E443" s="12"/>
      <c r="F443" s="13">
        <f>F444</f>
        <v>790</v>
      </c>
      <c r="G443" s="13">
        <f aca="true" t="shared" si="52" ref="G443:V444">G444</f>
        <v>0</v>
      </c>
      <c r="H443" s="13">
        <f t="shared" si="52"/>
        <v>0</v>
      </c>
      <c r="I443" s="13">
        <f t="shared" si="52"/>
        <v>0</v>
      </c>
      <c r="J443" s="13">
        <f t="shared" si="52"/>
        <v>0</v>
      </c>
      <c r="K443" s="13">
        <f t="shared" si="52"/>
        <v>0</v>
      </c>
      <c r="L443" s="13">
        <f t="shared" si="52"/>
        <v>0</v>
      </c>
      <c r="M443" s="13">
        <f t="shared" si="52"/>
        <v>0</v>
      </c>
      <c r="N443" s="13">
        <f t="shared" si="52"/>
        <v>0</v>
      </c>
      <c r="O443" s="13">
        <f t="shared" si="52"/>
        <v>0</v>
      </c>
      <c r="P443" s="13">
        <f t="shared" si="52"/>
        <v>0</v>
      </c>
      <c r="Q443" s="13">
        <f t="shared" si="52"/>
        <v>0</v>
      </c>
      <c r="R443" s="13">
        <f t="shared" si="52"/>
        <v>0</v>
      </c>
      <c r="S443" s="13">
        <f t="shared" si="52"/>
        <v>0</v>
      </c>
      <c r="T443" s="13">
        <f t="shared" si="52"/>
        <v>0</v>
      </c>
      <c r="U443" s="13">
        <f t="shared" si="52"/>
        <v>0</v>
      </c>
      <c r="V443" s="13">
        <f t="shared" si="52"/>
        <v>0</v>
      </c>
      <c r="X443" s="13">
        <f>X444</f>
        <v>789.97312</v>
      </c>
      <c r="Y443" s="18">
        <f t="shared" si="45"/>
        <v>99.99659746835444</v>
      </c>
    </row>
    <row r="444" spans="1:25" s="27" customFormat="1" ht="33" customHeight="1" outlineLevel="4">
      <c r="A444" s="51" t="s">
        <v>176</v>
      </c>
      <c r="B444" s="19" t="s">
        <v>15</v>
      </c>
      <c r="C444" s="19" t="s">
        <v>335</v>
      </c>
      <c r="D444" s="19" t="s">
        <v>5</v>
      </c>
      <c r="E444" s="19"/>
      <c r="F444" s="20">
        <f>F445</f>
        <v>790</v>
      </c>
      <c r="G444" s="7">
        <f t="shared" si="52"/>
        <v>0</v>
      </c>
      <c r="H444" s="7">
        <f t="shared" si="52"/>
        <v>0</v>
      </c>
      <c r="I444" s="7">
        <f t="shared" si="52"/>
        <v>0</v>
      </c>
      <c r="J444" s="7">
        <f t="shared" si="52"/>
        <v>0</v>
      </c>
      <c r="K444" s="7">
        <f t="shared" si="52"/>
        <v>0</v>
      </c>
      <c r="L444" s="7">
        <f t="shared" si="52"/>
        <v>0</v>
      </c>
      <c r="M444" s="7">
        <f t="shared" si="52"/>
        <v>0</v>
      </c>
      <c r="N444" s="7">
        <f t="shared" si="52"/>
        <v>0</v>
      </c>
      <c r="O444" s="7">
        <f t="shared" si="52"/>
        <v>0</v>
      </c>
      <c r="P444" s="7">
        <f t="shared" si="52"/>
        <v>0</v>
      </c>
      <c r="Q444" s="7">
        <f t="shared" si="52"/>
        <v>0</v>
      </c>
      <c r="R444" s="7">
        <f t="shared" si="52"/>
        <v>0</v>
      </c>
      <c r="S444" s="7">
        <f t="shared" si="52"/>
        <v>0</v>
      </c>
      <c r="T444" s="7">
        <f t="shared" si="52"/>
        <v>0</v>
      </c>
      <c r="U444" s="7">
        <f t="shared" si="52"/>
        <v>0</v>
      </c>
      <c r="V444" s="7">
        <f t="shared" si="52"/>
        <v>0</v>
      </c>
      <c r="X444" s="20">
        <f>X445</f>
        <v>789.97312</v>
      </c>
      <c r="Y444" s="18">
        <f t="shared" si="45"/>
        <v>99.99659746835444</v>
      </c>
    </row>
    <row r="445" spans="1:25" s="27" customFormat="1" ht="18.75" outlineLevel="5">
      <c r="A445" s="5" t="s">
        <v>125</v>
      </c>
      <c r="B445" s="6" t="s">
        <v>15</v>
      </c>
      <c r="C445" s="6" t="s">
        <v>335</v>
      </c>
      <c r="D445" s="6" t="s">
        <v>123</v>
      </c>
      <c r="E445" s="6"/>
      <c r="F445" s="7">
        <f>F446</f>
        <v>790</v>
      </c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X445" s="7">
        <f>X446</f>
        <v>789.97312</v>
      </c>
      <c r="Y445" s="18">
        <f t="shared" si="45"/>
        <v>99.99659746835444</v>
      </c>
    </row>
    <row r="446" spans="1:25" s="27" customFormat="1" ht="31.5" outlineLevel="5">
      <c r="A446" s="48" t="s">
        <v>126</v>
      </c>
      <c r="B446" s="49" t="s">
        <v>15</v>
      </c>
      <c r="C446" s="49" t="s">
        <v>335</v>
      </c>
      <c r="D446" s="49" t="s">
        <v>124</v>
      </c>
      <c r="E446" s="49"/>
      <c r="F446" s="50">
        <v>790</v>
      </c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X446" s="50">
        <v>789.97312</v>
      </c>
      <c r="Y446" s="18">
        <f t="shared" si="45"/>
        <v>99.99659746835444</v>
      </c>
    </row>
    <row r="447" spans="1:25" s="27" customFormat="1" ht="18.75" outlineLevel="3">
      <c r="A447" s="74" t="s">
        <v>40</v>
      </c>
      <c r="B447" s="33" t="s">
        <v>16</v>
      </c>
      <c r="C447" s="33" t="s">
        <v>246</v>
      </c>
      <c r="D447" s="33" t="s">
        <v>5</v>
      </c>
      <c r="E447" s="33"/>
      <c r="F447" s="67">
        <f>F448+F453</f>
        <v>5906.178599999999</v>
      </c>
      <c r="G447" s="67">
        <f aca="true" t="shared" si="53" ref="G447:X447">G448+G453</f>
        <v>25.89</v>
      </c>
      <c r="H447" s="67">
        <f t="shared" si="53"/>
        <v>26.89</v>
      </c>
      <c r="I447" s="67">
        <f t="shared" si="53"/>
        <v>27.89</v>
      </c>
      <c r="J447" s="67">
        <f t="shared" si="53"/>
        <v>28.89</v>
      </c>
      <c r="K447" s="67">
        <f t="shared" si="53"/>
        <v>29.89</v>
      </c>
      <c r="L447" s="67">
        <f t="shared" si="53"/>
        <v>30.89</v>
      </c>
      <c r="M447" s="67">
        <f t="shared" si="53"/>
        <v>31.89</v>
      </c>
      <c r="N447" s="67">
        <f t="shared" si="53"/>
        <v>32.89</v>
      </c>
      <c r="O447" s="67">
        <f t="shared" si="53"/>
        <v>33.89</v>
      </c>
      <c r="P447" s="67">
        <f t="shared" si="53"/>
        <v>34.89</v>
      </c>
      <c r="Q447" s="67">
        <f t="shared" si="53"/>
        <v>35.89</v>
      </c>
      <c r="R447" s="67">
        <f t="shared" si="53"/>
        <v>36.89</v>
      </c>
      <c r="S447" s="67">
        <f t="shared" si="53"/>
        <v>37.89</v>
      </c>
      <c r="T447" s="67">
        <f t="shared" si="53"/>
        <v>38.89</v>
      </c>
      <c r="U447" s="67">
        <f t="shared" si="53"/>
        <v>39.89</v>
      </c>
      <c r="V447" s="67">
        <f t="shared" si="53"/>
        <v>40.89</v>
      </c>
      <c r="W447" s="67">
        <f t="shared" si="53"/>
        <v>41.89</v>
      </c>
      <c r="X447" s="67">
        <f t="shared" si="53"/>
        <v>8502.0186</v>
      </c>
      <c r="Y447" s="18">
        <f t="shared" si="45"/>
        <v>143.95126148064674</v>
      </c>
    </row>
    <row r="448" spans="1:25" s="27" customFormat="1" ht="31.5" outlineLevel="3">
      <c r="A448" s="22" t="s">
        <v>134</v>
      </c>
      <c r="B448" s="9" t="s">
        <v>16</v>
      </c>
      <c r="C448" s="9" t="s">
        <v>247</v>
      </c>
      <c r="D448" s="9" t="s">
        <v>5</v>
      </c>
      <c r="E448" s="9"/>
      <c r="F448" s="10">
        <f>F449</f>
        <v>0</v>
      </c>
      <c r="G448" s="10">
        <f aca="true" t="shared" si="54" ref="G448:X451">G449</f>
        <v>25.89</v>
      </c>
      <c r="H448" s="10">
        <f t="shared" si="54"/>
        <v>26.89</v>
      </c>
      <c r="I448" s="10">
        <f t="shared" si="54"/>
        <v>27.89</v>
      </c>
      <c r="J448" s="10">
        <f t="shared" si="54"/>
        <v>28.89</v>
      </c>
      <c r="K448" s="10">
        <f t="shared" si="54"/>
        <v>29.89</v>
      </c>
      <c r="L448" s="10">
        <f t="shared" si="54"/>
        <v>30.89</v>
      </c>
      <c r="M448" s="10">
        <f t="shared" si="54"/>
        <v>31.89</v>
      </c>
      <c r="N448" s="10">
        <f t="shared" si="54"/>
        <v>32.89</v>
      </c>
      <c r="O448" s="10">
        <f t="shared" si="54"/>
        <v>33.89</v>
      </c>
      <c r="P448" s="10">
        <f t="shared" si="54"/>
        <v>34.89</v>
      </c>
      <c r="Q448" s="10">
        <f t="shared" si="54"/>
        <v>35.89</v>
      </c>
      <c r="R448" s="10">
        <f t="shared" si="54"/>
        <v>36.89</v>
      </c>
      <c r="S448" s="10">
        <f t="shared" si="54"/>
        <v>37.89</v>
      </c>
      <c r="T448" s="10">
        <f t="shared" si="54"/>
        <v>38.89</v>
      </c>
      <c r="U448" s="10">
        <f t="shared" si="54"/>
        <v>39.89</v>
      </c>
      <c r="V448" s="10">
        <f t="shared" si="54"/>
        <v>40.89</v>
      </c>
      <c r="W448" s="10">
        <f t="shared" si="54"/>
        <v>41.89</v>
      </c>
      <c r="X448" s="10">
        <f t="shared" si="54"/>
        <v>2595.84</v>
      </c>
      <c r="Y448" s="18">
        <v>0</v>
      </c>
    </row>
    <row r="449" spans="1:25" s="27" customFormat="1" ht="31.5" outlineLevel="3">
      <c r="A449" s="22" t="s">
        <v>136</v>
      </c>
      <c r="B449" s="12" t="s">
        <v>16</v>
      </c>
      <c r="C449" s="12" t="s">
        <v>248</v>
      </c>
      <c r="D449" s="12" t="s">
        <v>5</v>
      </c>
      <c r="E449" s="12"/>
      <c r="F449" s="13">
        <f>F450</f>
        <v>0</v>
      </c>
      <c r="G449" s="13">
        <f t="shared" si="54"/>
        <v>25.89</v>
      </c>
      <c r="H449" s="13">
        <f t="shared" si="54"/>
        <v>26.89</v>
      </c>
      <c r="I449" s="13">
        <f t="shared" si="54"/>
        <v>27.89</v>
      </c>
      <c r="J449" s="13">
        <f t="shared" si="54"/>
        <v>28.89</v>
      </c>
      <c r="K449" s="13">
        <f t="shared" si="54"/>
        <v>29.89</v>
      </c>
      <c r="L449" s="13">
        <f t="shared" si="54"/>
        <v>30.89</v>
      </c>
      <c r="M449" s="13">
        <f t="shared" si="54"/>
        <v>31.89</v>
      </c>
      <c r="N449" s="13">
        <f t="shared" si="54"/>
        <v>32.89</v>
      </c>
      <c r="O449" s="13">
        <f t="shared" si="54"/>
        <v>33.89</v>
      </c>
      <c r="P449" s="13">
        <f t="shared" si="54"/>
        <v>34.89</v>
      </c>
      <c r="Q449" s="13">
        <f t="shared" si="54"/>
        <v>35.89</v>
      </c>
      <c r="R449" s="13">
        <f t="shared" si="54"/>
        <v>36.89</v>
      </c>
      <c r="S449" s="13">
        <f t="shared" si="54"/>
        <v>37.89</v>
      </c>
      <c r="T449" s="13">
        <f t="shared" si="54"/>
        <v>38.89</v>
      </c>
      <c r="U449" s="13">
        <f t="shared" si="54"/>
        <v>39.89</v>
      </c>
      <c r="V449" s="13">
        <f t="shared" si="54"/>
        <v>40.89</v>
      </c>
      <c r="W449" s="13">
        <f t="shared" si="54"/>
        <v>41.89</v>
      </c>
      <c r="X449" s="13">
        <f t="shared" si="54"/>
        <v>2595.84</v>
      </c>
      <c r="Y449" s="18">
        <v>0</v>
      </c>
    </row>
    <row r="450" spans="1:25" s="27" customFormat="1" ht="63" outlineLevel="3">
      <c r="A450" s="51" t="s">
        <v>415</v>
      </c>
      <c r="B450" s="19" t="s">
        <v>16</v>
      </c>
      <c r="C450" s="19" t="s">
        <v>416</v>
      </c>
      <c r="D450" s="19" t="s">
        <v>5</v>
      </c>
      <c r="E450" s="19"/>
      <c r="F450" s="20">
        <f>F451</f>
        <v>0</v>
      </c>
      <c r="G450" s="20">
        <f t="shared" si="54"/>
        <v>25.89</v>
      </c>
      <c r="H450" s="20">
        <f t="shared" si="54"/>
        <v>26.89</v>
      </c>
      <c r="I450" s="20">
        <f t="shared" si="54"/>
        <v>27.89</v>
      </c>
      <c r="J450" s="20">
        <f t="shared" si="54"/>
        <v>28.89</v>
      </c>
      <c r="K450" s="20">
        <f t="shared" si="54"/>
        <v>29.89</v>
      </c>
      <c r="L450" s="20">
        <f t="shared" si="54"/>
        <v>30.89</v>
      </c>
      <c r="M450" s="20">
        <f t="shared" si="54"/>
        <v>31.89</v>
      </c>
      <c r="N450" s="20">
        <f t="shared" si="54"/>
        <v>32.89</v>
      </c>
      <c r="O450" s="20">
        <f t="shared" si="54"/>
        <v>33.89</v>
      </c>
      <c r="P450" s="20">
        <f t="shared" si="54"/>
        <v>34.89</v>
      </c>
      <c r="Q450" s="20">
        <f t="shared" si="54"/>
        <v>35.89</v>
      </c>
      <c r="R450" s="20">
        <f t="shared" si="54"/>
        <v>36.89</v>
      </c>
      <c r="S450" s="20">
        <f t="shared" si="54"/>
        <v>37.89</v>
      </c>
      <c r="T450" s="20">
        <f t="shared" si="54"/>
        <v>38.89</v>
      </c>
      <c r="U450" s="20">
        <f t="shared" si="54"/>
        <v>39.89</v>
      </c>
      <c r="V450" s="20">
        <f t="shared" si="54"/>
        <v>40.89</v>
      </c>
      <c r="W450" s="20">
        <f t="shared" si="54"/>
        <v>41.89</v>
      </c>
      <c r="X450" s="20">
        <f t="shared" si="54"/>
        <v>2595.84</v>
      </c>
      <c r="Y450" s="18">
        <v>0</v>
      </c>
    </row>
    <row r="451" spans="1:25" s="27" customFormat="1" ht="31.5" outlineLevel="3">
      <c r="A451" s="5" t="s">
        <v>105</v>
      </c>
      <c r="B451" s="6" t="s">
        <v>16</v>
      </c>
      <c r="C451" s="6" t="s">
        <v>416</v>
      </c>
      <c r="D451" s="6" t="s">
        <v>106</v>
      </c>
      <c r="E451" s="6"/>
      <c r="F451" s="7">
        <f>F452</f>
        <v>0</v>
      </c>
      <c r="G451" s="7">
        <f t="shared" si="54"/>
        <v>25.89</v>
      </c>
      <c r="H451" s="7">
        <f t="shared" si="54"/>
        <v>26.89</v>
      </c>
      <c r="I451" s="7">
        <f t="shared" si="54"/>
        <v>27.89</v>
      </c>
      <c r="J451" s="7">
        <f t="shared" si="54"/>
        <v>28.89</v>
      </c>
      <c r="K451" s="7">
        <f t="shared" si="54"/>
        <v>29.89</v>
      </c>
      <c r="L451" s="7">
        <f t="shared" si="54"/>
        <v>30.89</v>
      </c>
      <c r="M451" s="7">
        <f t="shared" si="54"/>
        <v>31.89</v>
      </c>
      <c r="N451" s="7">
        <f t="shared" si="54"/>
        <v>32.89</v>
      </c>
      <c r="O451" s="7">
        <f t="shared" si="54"/>
        <v>33.89</v>
      </c>
      <c r="P451" s="7">
        <f t="shared" si="54"/>
        <v>34.89</v>
      </c>
      <c r="Q451" s="7">
        <f t="shared" si="54"/>
        <v>35.89</v>
      </c>
      <c r="R451" s="7">
        <f t="shared" si="54"/>
        <v>36.89</v>
      </c>
      <c r="S451" s="7">
        <f t="shared" si="54"/>
        <v>37.89</v>
      </c>
      <c r="T451" s="7">
        <f t="shared" si="54"/>
        <v>38.89</v>
      </c>
      <c r="U451" s="7">
        <f t="shared" si="54"/>
        <v>39.89</v>
      </c>
      <c r="V451" s="7">
        <f t="shared" si="54"/>
        <v>40.89</v>
      </c>
      <c r="W451" s="7">
        <f t="shared" si="54"/>
        <v>41.89</v>
      </c>
      <c r="X451" s="7">
        <f t="shared" si="54"/>
        <v>2595.84</v>
      </c>
      <c r="Y451" s="18">
        <v>0</v>
      </c>
    </row>
    <row r="452" spans="1:25" s="27" customFormat="1" ht="31.5" outlineLevel="3">
      <c r="A452" s="48" t="s">
        <v>126</v>
      </c>
      <c r="B452" s="49" t="s">
        <v>16</v>
      </c>
      <c r="C452" s="49" t="s">
        <v>416</v>
      </c>
      <c r="D452" s="49" t="s">
        <v>127</v>
      </c>
      <c r="E452" s="49"/>
      <c r="F452" s="50">
        <v>0</v>
      </c>
      <c r="G452" s="50">
        <v>25.89</v>
      </c>
      <c r="H452" s="50">
        <v>26.89</v>
      </c>
      <c r="I452" s="50">
        <v>27.89</v>
      </c>
      <c r="J452" s="50">
        <v>28.89</v>
      </c>
      <c r="K452" s="50">
        <v>29.89</v>
      </c>
      <c r="L452" s="50">
        <v>30.89</v>
      </c>
      <c r="M452" s="50">
        <v>31.89</v>
      </c>
      <c r="N452" s="50">
        <v>32.89</v>
      </c>
      <c r="O452" s="50">
        <v>33.89</v>
      </c>
      <c r="P452" s="50">
        <v>34.89</v>
      </c>
      <c r="Q452" s="50">
        <v>35.89</v>
      </c>
      <c r="R452" s="50">
        <v>36.89</v>
      </c>
      <c r="S452" s="50">
        <v>37.89</v>
      </c>
      <c r="T452" s="50">
        <v>38.89</v>
      </c>
      <c r="U452" s="50">
        <v>39.89</v>
      </c>
      <c r="V452" s="50">
        <v>40.89</v>
      </c>
      <c r="W452" s="50">
        <v>41.89</v>
      </c>
      <c r="X452" s="50">
        <v>2595.84</v>
      </c>
      <c r="Y452" s="18">
        <v>0</v>
      </c>
    </row>
    <row r="453" spans="1:25" s="27" customFormat="1" ht="18.75" outlineLevel="3">
      <c r="A453" s="14" t="s">
        <v>144</v>
      </c>
      <c r="B453" s="9" t="s">
        <v>16</v>
      </c>
      <c r="C453" s="9" t="s">
        <v>246</v>
      </c>
      <c r="D453" s="9" t="s">
        <v>5</v>
      </c>
      <c r="E453" s="9"/>
      <c r="F453" s="83">
        <f aca="true" t="shared" si="55" ref="F453:W453">F454+F460</f>
        <v>5906.178599999999</v>
      </c>
      <c r="G453" s="83">
        <f t="shared" si="55"/>
        <v>0</v>
      </c>
      <c r="H453" s="83">
        <f t="shared" si="55"/>
        <v>0</v>
      </c>
      <c r="I453" s="83">
        <f t="shared" si="55"/>
        <v>0</v>
      </c>
      <c r="J453" s="83">
        <f t="shared" si="55"/>
        <v>0</v>
      </c>
      <c r="K453" s="83">
        <f t="shared" si="55"/>
        <v>0</v>
      </c>
      <c r="L453" s="83">
        <f t="shared" si="55"/>
        <v>0</v>
      </c>
      <c r="M453" s="83">
        <f t="shared" si="55"/>
        <v>0</v>
      </c>
      <c r="N453" s="83">
        <f t="shared" si="55"/>
        <v>0</v>
      </c>
      <c r="O453" s="83">
        <f t="shared" si="55"/>
        <v>0</v>
      </c>
      <c r="P453" s="83">
        <f t="shared" si="55"/>
        <v>0</v>
      </c>
      <c r="Q453" s="83">
        <f t="shared" si="55"/>
        <v>0</v>
      </c>
      <c r="R453" s="83">
        <f t="shared" si="55"/>
        <v>0</v>
      </c>
      <c r="S453" s="83">
        <f t="shared" si="55"/>
        <v>0</v>
      </c>
      <c r="T453" s="83">
        <f t="shared" si="55"/>
        <v>0</v>
      </c>
      <c r="U453" s="83">
        <f t="shared" si="55"/>
        <v>0</v>
      </c>
      <c r="V453" s="83">
        <f t="shared" si="55"/>
        <v>0</v>
      </c>
      <c r="W453" s="83">
        <f t="shared" si="55"/>
        <v>0</v>
      </c>
      <c r="X453" s="83">
        <f>X454+X460</f>
        <v>5906.178599999999</v>
      </c>
      <c r="Y453" s="18">
        <f t="shared" si="45"/>
        <v>100</v>
      </c>
    </row>
    <row r="454" spans="1:25" s="27" customFormat="1" ht="31.5" outlineLevel="5">
      <c r="A454" s="8" t="s">
        <v>397</v>
      </c>
      <c r="B454" s="9" t="s">
        <v>16</v>
      </c>
      <c r="C454" s="9" t="s">
        <v>336</v>
      </c>
      <c r="D454" s="9" t="s">
        <v>5</v>
      </c>
      <c r="E454" s="9"/>
      <c r="F454" s="10">
        <f>F455+F458+F459</f>
        <v>5906.178599999999</v>
      </c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X454" s="10">
        <f>X455+X458+X459</f>
        <v>5906.178599999999</v>
      </c>
      <c r="Y454" s="18">
        <f t="shared" si="45"/>
        <v>100</v>
      </c>
    </row>
    <row r="455" spans="1:25" s="27" customFormat="1" ht="31.5" outlineLevel="5">
      <c r="A455" s="65" t="s">
        <v>177</v>
      </c>
      <c r="B455" s="19" t="s">
        <v>16</v>
      </c>
      <c r="C455" s="19" t="s">
        <v>337</v>
      </c>
      <c r="D455" s="19" t="s">
        <v>5</v>
      </c>
      <c r="E455" s="19"/>
      <c r="F455" s="20">
        <f>F456</f>
        <v>1419.75</v>
      </c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X455" s="20">
        <f>X456</f>
        <v>1419.75</v>
      </c>
      <c r="Y455" s="18">
        <f t="shared" si="45"/>
        <v>100</v>
      </c>
    </row>
    <row r="456" spans="1:25" s="27" customFormat="1" ht="31.5" outlineLevel="5">
      <c r="A456" s="5" t="s">
        <v>105</v>
      </c>
      <c r="B456" s="6" t="s">
        <v>16</v>
      </c>
      <c r="C456" s="6" t="s">
        <v>337</v>
      </c>
      <c r="D456" s="6" t="s">
        <v>106</v>
      </c>
      <c r="E456" s="6"/>
      <c r="F456" s="7">
        <f>F457</f>
        <v>1419.75</v>
      </c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X456" s="7">
        <f>X457</f>
        <v>1419.75</v>
      </c>
      <c r="Y456" s="18">
        <f t="shared" si="45"/>
        <v>100</v>
      </c>
    </row>
    <row r="457" spans="1:25" s="27" customFormat="1" ht="18.75" outlineLevel="5">
      <c r="A457" s="48" t="s">
        <v>128</v>
      </c>
      <c r="B457" s="49" t="s">
        <v>16</v>
      </c>
      <c r="C457" s="49" t="s">
        <v>337</v>
      </c>
      <c r="D457" s="49" t="s">
        <v>127</v>
      </c>
      <c r="E457" s="49"/>
      <c r="F457" s="50">
        <v>1419.75</v>
      </c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X457" s="50">
        <v>1419.75</v>
      </c>
      <c r="Y457" s="18">
        <f t="shared" si="45"/>
        <v>100</v>
      </c>
    </row>
    <row r="458" spans="1:25" s="27" customFormat="1" ht="31.5" outlineLevel="5">
      <c r="A458" s="65" t="s">
        <v>367</v>
      </c>
      <c r="B458" s="19" t="s">
        <v>16</v>
      </c>
      <c r="C458" s="19" t="s">
        <v>369</v>
      </c>
      <c r="D458" s="19" t="s">
        <v>127</v>
      </c>
      <c r="E458" s="19"/>
      <c r="F458" s="85">
        <v>2093.75134</v>
      </c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X458" s="85">
        <v>2093.75134</v>
      </c>
      <c r="Y458" s="18">
        <f t="shared" si="45"/>
        <v>100</v>
      </c>
    </row>
    <row r="459" spans="1:25" s="27" customFormat="1" ht="31.5" outlineLevel="5">
      <c r="A459" s="65" t="s">
        <v>368</v>
      </c>
      <c r="B459" s="19" t="s">
        <v>16</v>
      </c>
      <c r="C459" s="19" t="s">
        <v>374</v>
      </c>
      <c r="D459" s="19" t="s">
        <v>127</v>
      </c>
      <c r="E459" s="19"/>
      <c r="F459" s="85">
        <v>2392.67726</v>
      </c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X459" s="85">
        <v>2392.67726</v>
      </c>
      <c r="Y459" s="18">
        <f t="shared" si="45"/>
        <v>100</v>
      </c>
    </row>
    <row r="460" spans="1:25" s="27" customFormat="1" ht="18.75" outlineLevel="5">
      <c r="A460" s="8" t="s">
        <v>178</v>
      </c>
      <c r="B460" s="9" t="s">
        <v>16</v>
      </c>
      <c r="C460" s="9" t="s">
        <v>338</v>
      </c>
      <c r="D460" s="9" t="s">
        <v>5</v>
      </c>
      <c r="E460" s="9"/>
      <c r="F460" s="10">
        <f>F461</f>
        <v>0</v>
      </c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X460" s="10">
        <f>X461</f>
        <v>0</v>
      </c>
      <c r="Y460" s="18">
        <v>0</v>
      </c>
    </row>
    <row r="461" spans="1:25" s="27" customFormat="1" ht="36.75" customHeight="1" outlineLevel="5">
      <c r="A461" s="65" t="s">
        <v>177</v>
      </c>
      <c r="B461" s="19" t="s">
        <v>16</v>
      </c>
      <c r="C461" s="19" t="s">
        <v>339</v>
      </c>
      <c r="D461" s="19" t="s">
        <v>5</v>
      </c>
      <c r="E461" s="19"/>
      <c r="F461" s="20">
        <f>F462</f>
        <v>0</v>
      </c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X461" s="20">
        <f>X462</f>
        <v>0</v>
      </c>
      <c r="Y461" s="18">
        <v>0</v>
      </c>
    </row>
    <row r="462" spans="1:25" s="27" customFormat="1" ht="31.5" outlineLevel="5">
      <c r="A462" s="5" t="s">
        <v>105</v>
      </c>
      <c r="B462" s="6" t="s">
        <v>16</v>
      </c>
      <c r="C462" s="6" t="s">
        <v>339</v>
      </c>
      <c r="D462" s="6" t="s">
        <v>106</v>
      </c>
      <c r="E462" s="6"/>
      <c r="F462" s="7">
        <f>F463</f>
        <v>0</v>
      </c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X462" s="7">
        <f>X463</f>
        <v>0</v>
      </c>
      <c r="Y462" s="18">
        <v>0</v>
      </c>
    </row>
    <row r="463" spans="1:25" s="27" customFormat="1" ht="18.75" outlineLevel="5">
      <c r="A463" s="48" t="s">
        <v>128</v>
      </c>
      <c r="B463" s="49" t="s">
        <v>16</v>
      </c>
      <c r="C463" s="49" t="s">
        <v>339</v>
      </c>
      <c r="D463" s="49" t="s">
        <v>127</v>
      </c>
      <c r="E463" s="49"/>
      <c r="F463" s="50">
        <v>0</v>
      </c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X463" s="50">
        <v>0</v>
      </c>
      <c r="Y463" s="18">
        <v>0</v>
      </c>
    </row>
    <row r="464" spans="1:25" s="27" customFormat="1" ht="18.75" outlineLevel="5">
      <c r="A464" s="74" t="s">
        <v>45</v>
      </c>
      <c r="B464" s="33" t="s">
        <v>23</v>
      </c>
      <c r="C464" s="33" t="s">
        <v>246</v>
      </c>
      <c r="D464" s="33" t="s">
        <v>5</v>
      </c>
      <c r="E464" s="33"/>
      <c r="F464" s="67">
        <f>F465</f>
        <v>3576</v>
      </c>
      <c r="G464" s="10">
        <f aca="true" t="shared" si="56" ref="G464:V464">G466</f>
        <v>0</v>
      </c>
      <c r="H464" s="10">
        <f t="shared" si="56"/>
        <v>0</v>
      </c>
      <c r="I464" s="10">
        <f t="shared" si="56"/>
        <v>0</v>
      </c>
      <c r="J464" s="10">
        <f t="shared" si="56"/>
        <v>0</v>
      </c>
      <c r="K464" s="10">
        <f t="shared" si="56"/>
        <v>0</v>
      </c>
      <c r="L464" s="10">
        <f t="shared" si="56"/>
        <v>0</v>
      </c>
      <c r="M464" s="10">
        <f t="shared" si="56"/>
        <v>0</v>
      </c>
      <c r="N464" s="10">
        <f t="shared" si="56"/>
        <v>0</v>
      </c>
      <c r="O464" s="10">
        <f t="shared" si="56"/>
        <v>0</v>
      </c>
      <c r="P464" s="10">
        <f t="shared" si="56"/>
        <v>0</v>
      </c>
      <c r="Q464" s="10">
        <f t="shared" si="56"/>
        <v>0</v>
      </c>
      <c r="R464" s="10">
        <f t="shared" si="56"/>
        <v>0</v>
      </c>
      <c r="S464" s="10">
        <f t="shared" si="56"/>
        <v>0</v>
      </c>
      <c r="T464" s="10">
        <f t="shared" si="56"/>
        <v>0</v>
      </c>
      <c r="U464" s="10">
        <f t="shared" si="56"/>
        <v>0</v>
      </c>
      <c r="V464" s="10">
        <f t="shared" si="56"/>
        <v>0</v>
      </c>
      <c r="X464" s="67">
        <f>X465</f>
        <v>3785.29009</v>
      </c>
      <c r="Y464" s="18">
        <f t="shared" si="45"/>
        <v>105.85263115212528</v>
      </c>
    </row>
    <row r="465" spans="1:25" s="27" customFormat="1" ht="31.5" outlineLevel="5">
      <c r="A465" s="22" t="s">
        <v>134</v>
      </c>
      <c r="B465" s="9" t="s">
        <v>23</v>
      </c>
      <c r="C465" s="9" t="s">
        <v>247</v>
      </c>
      <c r="D465" s="9" t="s">
        <v>5</v>
      </c>
      <c r="E465" s="9"/>
      <c r="F465" s="10">
        <f>F466</f>
        <v>3576</v>
      </c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X465" s="10">
        <f>X466</f>
        <v>3785.29009</v>
      </c>
      <c r="Y465" s="18">
        <f t="shared" si="45"/>
        <v>105.85263115212528</v>
      </c>
    </row>
    <row r="466" spans="1:25" s="27" customFormat="1" ht="31.5" outlineLevel="5">
      <c r="A466" s="22" t="s">
        <v>136</v>
      </c>
      <c r="B466" s="12" t="s">
        <v>23</v>
      </c>
      <c r="C466" s="12" t="s">
        <v>248</v>
      </c>
      <c r="D466" s="12" t="s">
        <v>5</v>
      </c>
      <c r="E466" s="12"/>
      <c r="F466" s="13">
        <f>F467</f>
        <v>3576</v>
      </c>
      <c r="G466" s="13">
        <f aca="true" t="shared" si="57" ref="G466:V467">G467</f>
        <v>0</v>
      </c>
      <c r="H466" s="13">
        <f t="shared" si="57"/>
        <v>0</v>
      </c>
      <c r="I466" s="13">
        <f t="shared" si="57"/>
        <v>0</v>
      </c>
      <c r="J466" s="13">
        <f t="shared" si="57"/>
        <v>0</v>
      </c>
      <c r="K466" s="13">
        <f t="shared" si="57"/>
        <v>0</v>
      </c>
      <c r="L466" s="13">
        <f t="shared" si="57"/>
        <v>0</v>
      </c>
      <c r="M466" s="13">
        <f t="shared" si="57"/>
        <v>0</v>
      </c>
      <c r="N466" s="13">
        <f t="shared" si="57"/>
        <v>0</v>
      </c>
      <c r="O466" s="13">
        <f t="shared" si="57"/>
        <v>0</v>
      </c>
      <c r="P466" s="13">
        <f t="shared" si="57"/>
        <v>0</v>
      </c>
      <c r="Q466" s="13">
        <f t="shared" si="57"/>
        <v>0</v>
      </c>
      <c r="R466" s="13">
        <f t="shared" si="57"/>
        <v>0</v>
      </c>
      <c r="S466" s="13">
        <f t="shared" si="57"/>
        <v>0</v>
      </c>
      <c r="T466" s="13">
        <f t="shared" si="57"/>
        <v>0</v>
      </c>
      <c r="U466" s="13">
        <f t="shared" si="57"/>
        <v>0</v>
      </c>
      <c r="V466" s="13">
        <f t="shared" si="57"/>
        <v>0</v>
      </c>
      <c r="X466" s="13">
        <f>X467</f>
        <v>3785.29009</v>
      </c>
      <c r="Y466" s="18">
        <f t="shared" si="45"/>
        <v>105.85263115212528</v>
      </c>
    </row>
    <row r="467" spans="1:25" s="27" customFormat="1" ht="47.25" outlineLevel="5">
      <c r="A467" s="65" t="s">
        <v>179</v>
      </c>
      <c r="B467" s="19" t="s">
        <v>23</v>
      </c>
      <c r="C467" s="19" t="s">
        <v>340</v>
      </c>
      <c r="D467" s="19" t="s">
        <v>5</v>
      </c>
      <c r="E467" s="19"/>
      <c r="F467" s="20">
        <f>F468</f>
        <v>3576</v>
      </c>
      <c r="G467" s="7">
        <f t="shared" si="57"/>
        <v>0</v>
      </c>
      <c r="H467" s="7">
        <f t="shared" si="57"/>
        <v>0</v>
      </c>
      <c r="I467" s="7">
        <f t="shared" si="57"/>
        <v>0</v>
      </c>
      <c r="J467" s="7">
        <f t="shared" si="57"/>
        <v>0</v>
      </c>
      <c r="K467" s="7">
        <f t="shared" si="57"/>
        <v>0</v>
      </c>
      <c r="L467" s="7">
        <f t="shared" si="57"/>
        <v>0</v>
      </c>
      <c r="M467" s="7">
        <f t="shared" si="57"/>
        <v>0</v>
      </c>
      <c r="N467" s="7">
        <f t="shared" si="57"/>
        <v>0</v>
      </c>
      <c r="O467" s="7">
        <f t="shared" si="57"/>
        <v>0</v>
      </c>
      <c r="P467" s="7">
        <f t="shared" si="57"/>
        <v>0</v>
      </c>
      <c r="Q467" s="7">
        <f t="shared" si="57"/>
        <v>0</v>
      </c>
      <c r="R467" s="7">
        <f t="shared" si="57"/>
        <v>0</v>
      </c>
      <c r="S467" s="7">
        <f t="shared" si="57"/>
        <v>0</v>
      </c>
      <c r="T467" s="7">
        <f t="shared" si="57"/>
        <v>0</v>
      </c>
      <c r="U467" s="7">
        <f t="shared" si="57"/>
        <v>0</v>
      </c>
      <c r="V467" s="7">
        <f t="shared" si="57"/>
        <v>0</v>
      </c>
      <c r="X467" s="20">
        <f>X468</f>
        <v>3785.29009</v>
      </c>
      <c r="Y467" s="18">
        <f t="shared" si="45"/>
        <v>105.85263115212528</v>
      </c>
    </row>
    <row r="468" spans="1:25" s="27" customFormat="1" ht="18.75" outlineLevel="5">
      <c r="A468" s="5" t="s">
        <v>125</v>
      </c>
      <c r="B468" s="6" t="s">
        <v>23</v>
      </c>
      <c r="C468" s="6" t="s">
        <v>340</v>
      </c>
      <c r="D468" s="6" t="s">
        <v>123</v>
      </c>
      <c r="E468" s="6"/>
      <c r="F468" s="7">
        <f>F469</f>
        <v>3576</v>
      </c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X468" s="7">
        <f>X469</f>
        <v>3785.29009</v>
      </c>
      <c r="Y468" s="18">
        <f t="shared" si="45"/>
        <v>105.85263115212528</v>
      </c>
    </row>
    <row r="469" spans="1:25" s="27" customFormat="1" ht="31.5" outlineLevel="5">
      <c r="A469" s="48" t="s">
        <v>126</v>
      </c>
      <c r="B469" s="49" t="s">
        <v>23</v>
      </c>
      <c r="C469" s="49" t="s">
        <v>340</v>
      </c>
      <c r="D469" s="49" t="s">
        <v>124</v>
      </c>
      <c r="E469" s="49"/>
      <c r="F469" s="50">
        <v>3576</v>
      </c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X469" s="50">
        <v>3785.29009</v>
      </c>
      <c r="Y469" s="18">
        <f aca="true" t="shared" si="58" ref="Y469:Y511">X469/F469*100</f>
        <v>105.85263115212528</v>
      </c>
    </row>
    <row r="470" spans="1:25" s="27" customFormat="1" ht="18.75" outlineLevel="5">
      <c r="A470" s="74" t="s">
        <v>180</v>
      </c>
      <c r="B470" s="33" t="s">
        <v>181</v>
      </c>
      <c r="C470" s="33" t="s">
        <v>246</v>
      </c>
      <c r="D470" s="33" t="s">
        <v>5</v>
      </c>
      <c r="E470" s="33"/>
      <c r="F470" s="67">
        <f>F471</f>
        <v>0</v>
      </c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X470" s="67">
        <f>X471</f>
        <v>0</v>
      </c>
      <c r="Y470" s="18">
        <v>0</v>
      </c>
    </row>
    <row r="471" spans="1:25" s="27" customFormat="1" ht="31.5" outlineLevel="5">
      <c r="A471" s="14" t="s">
        <v>393</v>
      </c>
      <c r="B471" s="9" t="s">
        <v>181</v>
      </c>
      <c r="C471" s="9" t="s">
        <v>341</v>
      </c>
      <c r="D471" s="9" t="s">
        <v>5</v>
      </c>
      <c r="E471" s="9"/>
      <c r="F471" s="10">
        <f>F472</f>
        <v>0</v>
      </c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X471" s="10">
        <f>X472</f>
        <v>0</v>
      </c>
      <c r="Y471" s="18">
        <v>0</v>
      </c>
    </row>
    <row r="472" spans="1:25" s="27" customFormat="1" ht="33" customHeight="1" outlineLevel="5">
      <c r="A472" s="65" t="s">
        <v>183</v>
      </c>
      <c r="B472" s="19" t="s">
        <v>181</v>
      </c>
      <c r="C472" s="19" t="s">
        <v>342</v>
      </c>
      <c r="D472" s="19" t="s">
        <v>5</v>
      </c>
      <c r="E472" s="19"/>
      <c r="F472" s="20">
        <f>F473</f>
        <v>0</v>
      </c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X472" s="20">
        <f>X473</f>
        <v>0</v>
      </c>
      <c r="Y472" s="18">
        <v>0</v>
      </c>
    </row>
    <row r="473" spans="1:25" s="27" customFormat="1" ht="18.75" outlineLevel="5">
      <c r="A473" s="5" t="s">
        <v>95</v>
      </c>
      <c r="B473" s="6" t="s">
        <v>182</v>
      </c>
      <c r="C473" s="6" t="s">
        <v>342</v>
      </c>
      <c r="D473" s="6" t="s">
        <v>96</v>
      </c>
      <c r="E473" s="6"/>
      <c r="F473" s="7">
        <f>F474</f>
        <v>0</v>
      </c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X473" s="7">
        <f>X474</f>
        <v>0</v>
      </c>
      <c r="Y473" s="18">
        <v>0</v>
      </c>
    </row>
    <row r="474" spans="1:25" s="27" customFormat="1" ht="31.5" outlineLevel="5">
      <c r="A474" s="48" t="s">
        <v>97</v>
      </c>
      <c r="B474" s="49" t="s">
        <v>181</v>
      </c>
      <c r="C474" s="49" t="s">
        <v>342</v>
      </c>
      <c r="D474" s="49" t="s">
        <v>98</v>
      </c>
      <c r="E474" s="49"/>
      <c r="F474" s="50">
        <v>0</v>
      </c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X474" s="50">
        <v>0</v>
      </c>
      <c r="Y474" s="18">
        <v>0</v>
      </c>
    </row>
    <row r="475" spans="1:25" s="27" customFormat="1" ht="18.75" outlineLevel="5">
      <c r="A475" s="16" t="s">
        <v>77</v>
      </c>
      <c r="B475" s="17" t="s">
        <v>48</v>
      </c>
      <c r="C475" s="17" t="s">
        <v>246</v>
      </c>
      <c r="D475" s="17" t="s">
        <v>5</v>
      </c>
      <c r="E475" s="17"/>
      <c r="F475" s="18">
        <f>F476+F481</f>
        <v>200</v>
      </c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X475" s="18">
        <f>X476+X481</f>
        <v>200</v>
      </c>
      <c r="Y475" s="18">
        <f t="shared" si="58"/>
        <v>100</v>
      </c>
    </row>
    <row r="476" spans="1:25" s="27" customFormat="1" ht="31.5" outlineLevel="5">
      <c r="A476" s="8" t="s">
        <v>398</v>
      </c>
      <c r="B476" s="9" t="s">
        <v>17</v>
      </c>
      <c r="C476" s="9" t="s">
        <v>246</v>
      </c>
      <c r="D476" s="9" t="s">
        <v>5</v>
      </c>
      <c r="E476" s="9"/>
      <c r="F476" s="10">
        <f>F477</f>
        <v>200</v>
      </c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X476" s="10">
        <f>X477</f>
        <v>200</v>
      </c>
      <c r="Y476" s="18">
        <f t="shared" si="58"/>
        <v>100</v>
      </c>
    </row>
    <row r="477" spans="1:25" s="27" customFormat="1" ht="18.75" outlineLevel="5">
      <c r="A477" s="62" t="s">
        <v>225</v>
      </c>
      <c r="B477" s="19" t="s">
        <v>17</v>
      </c>
      <c r="C477" s="19" t="s">
        <v>343</v>
      </c>
      <c r="D477" s="19" t="s">
        <v>5</v>
      </c>
      <c r="E477" s="19"/>
      <c r="F477" s="20">
        <f>F478</f>
        <v>200</v>
      </c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X477" s="20">
        <f>X478</f>
        <v>200</v>
      </c>
      <c r="Y477" s="18">
        <f t="shared" si="58"/>
        <v>100</v>
      </c>
    </row>
    <row r="478" spans="1:25" s="27" customFormat="1" ht="36" customHeight="1" outlineLevel="5">
      <c r="A478" s="65" t="s">
        <v>184</v>
      </c>
      <c r="B478" s="19" t="s">
        <v>17</v>
      </c>
      <c r="C478" s="19" t="s">
        <v>344</v>
      </c>
      <c r="D478" s="19" t="s">
        <v>5</v>
      </c>
      <c r="E478" s="19"/>
      <c r="F478" s="20">
        <f>F479</f>
        <v>200</v>
      </c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X478" s="20">
        <f>X479</f>
        <v>200</v>
      </c>
      <c r="Y478" s="18">
        <f t="shared" si="58"/>
        <v>100</v>
      </c>
    </row>
    <row r="479" spans="1:25" s="27" customFormat="1" ht="18.75" outlineLevel="5">
      <c r="A479" s="5" t="s">
        <v>95</v>
      </c>
      <c r="B479" s="6" t="s">
        <v>17</v>
      </c>
      <c r="C479" s="6" t="s">
        <v>344</v>
      </c>
      <c r="D479" s="6" t="s">
        <v>96</v>
      </c>
      <c r="E479" s="6"/>
      <c r="F479" s="7">
        <f>F480</f>
        <v>200</v>
      </c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X479" s="7">
        <f>X480</f>
        <v>200</v>
      </c>
      <c r="Y479" s="18">
        <f t="shared" si="58"/>
        <v>100</v>
      </c>
    </row>
    <row r="480" spans="1:25" s="27" customFormat="1" ht="31.5" outlineLevel="5">
      <c r="A480" s="48" t="s">
        <v>97</v>
      </c>
      <c r="B480" s="49" t="s">
        <v>17</v>
      </c>
      <c r="C480" s="49" t="s">
        <v>344</v>
      </c>
      <c r="D480" s="49" t="s">
        <v>98</v>
      </c>
      <c r="E480" s="49"/>
      <c r="F480" s="50">
        <v>200</v>
      </c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X480" s="50">
        <v>200</v>
      </c>
      <c r="Y480" s="18">
        <f t="shared" si="58"/>
        <v>100</v>
      </c>
    </row>
    <row r="481" spans="1:25" s="27" customFormat="1" ht="18.75" outlineLevel="5">
      <c r="A481" s="21" t="s">
        <v>87</v>
      </c>
      <c r="B481" s="9" t="s">
        <v>88</v>
      </c>
      <c r="C481" s="9" t="s">
        <v>246</v>
      </c>
      <c r="D481" s="9" t="s">
        <v>5</v>
      </c>
      <c r="E481" s="6"/>
      <c r="F481" s="10">
        <f>F482</f>
        <v>0</v>
      </c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X481" s="10">
        <f>X482</f>
        <v>0</v>
      </c>
      <c r="Y481" s="18">
        <v>0</v>
      </c>
    </row>
    <row r="482" spans="1:25" s="27" customFormat="1" ht="31.5" outlineLevel="5">
      <c r="A482" s="62" t="s">
        <v>398</v>
      </c>
      <c r="B482" s="19" t="s">
        <v>88</v>
      </c>
      <c r="C482" s="19" t="s">
        <v>343</v>
      </c>
      <c r="D482" s="19" t="s">
        <v>5</v>
      </c>
      <c r="E482" s="19"/>
      <c r="F482" s="20">
        <f>F483</f>
        <v>0</v>
      </c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X482" s="20">
        <f>X483</f>
        <v>0</v>
      </c>
      <c r="Y482" s="18">
        <v>0</v>
      </c>
    </row>
    <row r="483" spans="1:25" s="27" customFormat="1" ht="47.25" outlineLevel="5">
      <c r="A483" s="5" t="s">
        <v>185</v>
      </c>
      <c r="B483" s="6" t="s">
        <v>88</v>
      </c>
      <c r="C483" s="6" t="s">
        <v>345</v>
      </c>
      <c r="D483" s="6" t="s">
        <v>5</v>
      </c>
      <c r="E483" s="6"/>
      <c r="F483" s="7">
        <f>F484</f>
        <v>0</v>
      </c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X483" s="7">
        <f>X484</f>
        <v>0</v>
      </c>
      <c r="Y483" s="18">
        <v>0</v>
      </c>
    </row>
    <row r="484" spans="1:25" s="27" customFormat="1" ht="18.75" outlineLevel="5">
      <c r="A484" s="48" t="s">
        <v>118</v>
      </c>
      <c r="B484" s="49" t="s">
        <v>88</v>
      </c>
      <c r="C484" s="49" t="s">
        <v>345</v>
      </c>
      <c r="D484" s="49" t="s">
        <v>117</v>
      </c>
      <c r="E484" s="49"/>
      <c r="F484" s="50">
        <v>0</v>
      </c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X484" s="50">
        <v>0</v>
      </c>
      <c r="Y484" s="18">
        <v>0</v>
      </c>
    </row>
    <row r="485" spans="1:25" s="27" customFormat="1" ht="18.75" outlineLevel="5">
      <c r="A485" s="16" t="s">
        <v>72</v>
      </c>
      <c r="B485" s="17" t="s">
        <v>73</v>
      </c>
      <c r="C485" s="17" t="s">
        <v>246</v>
      </c>
      <c r="D485" s="17" t="s">
        <v>5</v>
      </c>
      <c r="E485" s="17"/>
      <c r="F485" s="18">
        <f>F486+F492</f>
        <v>2000</v>
      </c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X485" s="18">
        <f>X486+X492</f>
        <v>2000</v>
      </c>
      <c r="Y485" s="18">
        <f t="shared" si="58"/>
        <v>100</v>
      </c>
    </row>
    <row r="486" spans="1:25" s="27" customFormat="1" ht="31.5" customHeight="1" outlineLevel="5">
      <c r="A486" s="81" t="s">
        <v>47</v>
      </c>
      <c r="B486" s="79" t="s">
        <v>74</v>
      </c>
      <c r="C486" s="79" t="s">
        <v>346</v>
      </c>
      <c r="D486" s="79" t="s">
        <v>5</v>
      </c>
      <c r="E486" s="79"/>
      <c r="F486" s="80">
        <f>F487</f>
        <v>2000</v>
      </c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X486" s="80">
        <f>X487</f>
        <v>2000</v>
      </c>
      <c r="Y486" s="18">
        <f t="shared" si="58"/>
        <v>100</v>
      </c>
    </row>
    <row r="487" spans="1:25" s="27" customFormat="1" ht="31.5" customHeight="1" outlineLevel="5">
      <c r="A487" s="22" t="s">
        <v>134</v>
      </c>
      <c r="B487" s="12" t="s">
        <v>74</v>
      </c>
      <c r="C487" s="12" t="s">
        <v>247</v>
      </c>
      <c r="D487" s="12" t="s">
        <v>5</v>
      </c>
      <c r="E487" s="12"/>
      <c r="F487" s="13">
        <f>F488</f>
        <v>2000</v>
      </c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X487" s="13">
        <f>X488</f>
        <v>2000</v>
      </c>
      <c r="Y487" s="18">
        <f t="shared" si="58"/>
        <v>100</v>
      </c>
    </row>
    <row r="488" spans="1:25" s="27" customFormat="1" ht="31.5" outlineLevel="5">
      <c r="A488" s="22" t="s">
        <v>136</v>
      </c>
      <c r="B488" s="9" t="s">
        <v>74</v>
      </c>
      <c r="C488" s="9" t="s">
        <v>248</v>
      </c>
      <c r="D488" s="9" t="s">
        <v>5</v>
      </c>
      <c r="E488" s="9"/>
      <c r="F488" s="10">
        <f>F489</f>
        <v>2000</v>
      </c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X488" s="10">
        <f>X489</f>
        <v>2000</v>
      </c>
      <c r="Y488" s="18">
        <f t="shared" si="58"/>
        <v>100</v>
      </c>
    </row>
    <row r="489" spans="1:25" s="27" customFormat="1" ht="31.5" outlineLevel="5">
      <c r="A489" s="65" t="s">
        <v>186</v>
      </c>
      <c r="B489" s="19" t="s">
        <v>74</v>
      </c>
      <c r="C489" s="19" t="s">
        <v>347</v>
      </c>
      <c r="D489" s="19" t="s">
        <v>5</v>
      </c>
      <c r="E489" s="19"/>
      <c r="F489" s="20">
        <f>F490</f>
        <v>2000</v>
      </c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X489" s="20">
        <f>X490</f>
        <v>2000</v>
      </c>
      <c r="Y489" s="18">
        <f t="shared" si="58"/>
        <v>100</v>
      </c>
    </row>
    <row r="490" spans="1:25" s="27" customFormat="1" ht="18.75" outlineLevel="5">
      <c r="A490" s="5" t="s">
        <v>119</v>
      </c>
      <c r="B490" s="6" t="s">
        <v>74</v>
      </c>
      <c r="C490" s="6" t="s">
        <v>347</v>
      </c>
      <c r="D490" s="6" t="s">
        <v>120</v>
      </c>
      <c r="E490" s="6"/>
      <c r="F490" s="7">
        <f>F491</f>
        <v>2000</v>
      </c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X490" s="7">
        <f>X491</f>
        <v>2000</v>
      </c>
      <c r="Y490" s="18">
        <f t="shared" si="58"/>
        <v>100</v>
      </c>
    </row>
    <row r="491" spans="1:25" s="27" customFormat="1" ht="47.25" outlineLevel="5">
      <c r="A491" s="57" t="s">
        <v>202</v>
      </c>
      <c r="B491" s="49" t="s">
        <v>74</v>
      </c>
      <c r="C491" s="49" t="s">
        <v>347</v>
      </c>
      <c r="D491" s="49" t="s">
        <v>84</v>
      </c>
      <c r="E491" s="49"/>
      <c r="F491" s="50">
        <v>2000</v>
      </c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X491" s="50">
        <v>2000</v>
      </c>
      <c r="Y491" s="18">
        <f t="shared" si="58"/>
        <v>100</v>
      </c>
    </row>
    <row r="492" spans="1:25" s="27" customFormat="1" ht="18.75" outlineLevel="5">
      <c r="A492" s="74" t="s">
        <v>76</v>
      </c>
      <c r="B492" s="33" t="s">
        <v>75</v>
      </c>
      <c r="C492" s="33" t="s">
        <v>346</v>
      </c>
      <c r="D492" s="33" t="s">
        <v>5</v>
      </c>
      <c r="E492" s="33"/>
      <c r="F492" s="67">
        <f>F493</f>
        <v>0</v>
      </c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X492" s="67">
        <f>X493</f>
        <v>0</v>
      </c>
      <c r="Y492" s="18">
        <v>0</v>
      </c>
    </row>
    <row r="493" spans="1:25" s="27" customFormat="1" ht="31.5" outlineLevel="5">
      <c r="A493" s="22" t="s">
        <v>134</v>
      </c>
      <c r="B493" s="12" t="s">
        <v>75</v>
      </c>
      <c r="C493" s="12" t="s">
        <v>247</v>
      </c>
      <c r="D493" s="12" t="s">
        <v>5</v>
      </c>
      <c r="E493" s="12"/>
      <c r="F493" s="13">
        <f>F494</f>
        <v>0</v>
      </c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X493" s="13">
        <f>X494</f>
        <v>0</v>
      </c>
      <c r="Y493" s="18">
        <v>0</v>
      </c>
    </row>
    <row r="494" spans="1:25" s="27" customFormat="1" ht="31.5" outlineLevel="5">
      <c r="A494" s="22" t="s">
        <v>136</v>
      </c>
      <c r="B494" s="12" t="s">
        <v>75</v>
      </c>
      <c r="C494" s="12" t="s">
        <v>248</v>
      </c>
      <c r="D494" s="12" t="s">
        <v>5</v>
      </c>
      <c r="E494" s="12"/>
      <c r="F494" s="13">
        <f>F495</f>
        <v>0</v>
      </c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X494" s="13">
        <f>X495</f>
        <v>0</v>
      </c>
      <c r="Y494" s="18">
        <v>0</v>
      </c>
    </row>
    <row r="495" spans="1:25" s="27" customFormat="1" ht="47.25" outlineLevel="5">
      <c r="A495" s="51" t="s">
        <v>187</v>
      </c>
      <c r="B495" s="19" t="s">
        <v>75</v>
      </c>
      <c r="C495" s="19" t="s">
        <v>348</v>
      </c>
      <c r="D495" s="19" t="s">
        <v>5</v>
      </c>
      <c r="E495" s="19"/>
      <c r="F495" s="20">
        <f>F496</f>
        <v>0</v>
      </c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X495" s="20">
        <f>X496</f>
        <v>0</v>
      </c>
      <c r="Y495" s="18">
        <v>0</v>
      </c>
    </row>
    <row r="496" spans="1:25" s="27" customFormat="1" ht="18.75" outlineLevel="5">
      <c r="A496" s="5" t="s">
        <v>95</v>
      </c>
      <c r="B496" s="6" t="s">
        <v>75</v>
      </c>
      <c r="C496" s="6" t="s">
        <v>348</v>
      </c>
      <c r="D496" s="6" t="s">
        <v>96</v>
      </c>
      <c r="E496" s="6"/>
      <c r="F496" s="7">
        <f>F497</f>
        <v>0</v>
      </c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X496" s="7">
        <f>X497</f>
        <v>0</v>
      </c>
      <c r="Y496" s="18">
        <v>0</v>
      </c>
    </row>
    <row r="497" spans="1:25" s="27" customFormat="1" ht="31.5" outlineLevel="5">
      <c r="A497" s="48" t="s">
        <v>97</v>
      </c>
      <c r="B497" s="49" t="s">
        <v>75</v>
      </c>
      <c r="C497" s="49" t="s">
        <v>348</v>
      </c>
      <c r="D497" s="49" t="s">
        <v>98</v>
      </c>
      <c r="E497" s="49"/>
      <c r="F497" s="50">
        <v>0</v>
      </c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X497" s="50">
        <v>0</v>
      </c>
      <c r="Y497" s="18">
        <v>0</v>
      </c>
    </row>
    <row r="498" spans="1:25" s="27" customFormat="1" ht="31.5" outlineLevel="5">
      <c r="A498" s="16" t="s">
        <v>67</v>
      </c>
      <c r="B498" s="17" t="s">
        <v>68</v>
      </c>
      <c r="C498" s="17" t="s">
        <v>346</v>
      </c>
      <c r="D498" s="17" t="s">
        <v>5</v>
      </c>
      <c r="E498" s="17"/>
      <c r="F498" s="18">
        <f>F499</f>
        <v>100</v>
      </c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X498" s="18">
        <f>X499</f>
        <v>0</v>
      </c>
      <c r="Y498" s="18">
        <f t="shared" si="58"/>
        <v>0</v>
      </c>
    </row>
    <row r="499" spans="1:25" s="27" customFormat="1" ht="18.75" outlineLevel="5">
      <c r="A499" s="8" t="s">
        <v>30</v>
      </c>
      <c r="B499" s="9" t="s">
        <v>69</v>
      </c>
      <c r="C499" s="9" t="s">
        <v>346</v>
      </c>
      <c r="D499" s="9" t="s">
        <v>5</v>
      </c>
      <c r="E499" s="9"/>
      <c r="F499" s="10">
        <f>F500</f>
        <v>100</v>
      </c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X499" s="10">
        <f>X500</f>
        <v>0</v>
      </c>
      <c r="Y499" s="18">
        <f t="shared" si="58"/>
        <v>0</v>
      </c>
    </row>
    <row r="500" spans="1:25" s="27" customFormat="1" ht="31.5" outlineLevel="5">
      <c r="A500" s="22" t="s">
        <v>134</v>
      </c>
      <c r="B500" s="9" t="s">
        <v>69</v>
      </c>
      <c r="C500" s="9" t="s">
        <v>247</v>
      </c>
      <c r="D500" s="9" t="s">
        <v>5</v>
      </c>
      <c r="E500" s="9"/>
      <c r="F500" s="10">
        <f>F501</f>
        <v>100</v>
      </c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X500" s="10">
        <f>X501</f>
        <v>0</v>
      </c>
      <c r="Y500" s="18">
        <f t="shared" si="58"/>
        <v>0</v>
      </c>
    </row>
    <row r="501" spans="1:25" s="27" customFormat="1" ht="31.5" outlineLevel="5">
      <c r="A501" s="22" t="s">
        <v>136</v>
      </c>
      <c r="B501" s="12" t="s">
        <v>69</v>
      </c>
      <c r="C501" s="12" t="s">
        <v>248</v>
      </c>
      <c r="D501" s="12" t="s">
        <v>5</v>
      </c>
      <c r="E501" s="12"/>
      <c r="F501" s="13">
        <f>F502</f>
        <v>100</v>
      </c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X501" s="13">
        <f>X502</f>
        <v>0</v>
      </c>
      <c r="Y501" s="18">
        <f t="shared" si="58"/>
        <v>0</v>
      </c>
    </row>
    <row r="502" spans="1:25" s="27" customFormat="1" ht="31.5" outlineLevel="5">
      <c r="A502" s="51" t="s">
        <v>188</v>
      </c>
      <c r="B502" s="19" t="s">
        <v>69</v>
      </c>
      <c r="C502" s="19" t="s">
        <v>349</v>
      </c>
      <c r="D502" s="19" t="s">
        <v>5</v>
      </c>
      <c r="E502" s="19"/>
      <c r="F502" s="20">
        <f>F503</f>
        <v>100</v>
      </c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X502" s="20">
        <f>X503</f>
        <v>0</v>
      </c>
      <c r="Y502" s="18">
        <f t="shared" si="58"/>
        <v>0</v>
      </c>
    </row>
    <row r="503" spans="1:25" s="27" customFormat="1" ht="18.75" outlineLevel="5">
      <c r="A503" s="5" t="s">
        <v>129</v>
      </c>
      <c r="B503" s="6" t="s">
        <v>69</v>
      </c>
      <c r="C503" s="6" t="s">
        <v>349</v>
      </c>
      <c r="D503" s="6" t="s">
        <v>223</v>
      </c>
      <c r="E503" s="6"/>
      <c r="F503" s="7">
        <v>100</v>
      </c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X503" s="7">
        <v>0</v>
      </c>
      <c r="Y503" s="18">
        <f t="shared" si="58"/>
        <v>0</v>
      </c>
    </row>
    <row r="504" spans="1:25" s="27" customFormat="1" ht="48" customHeight="1" outlineLevel="5">
      <c r="A504" s="16" t="s">
        <v>79</v>
      </c>
      <c r="B504" s="17" t="s">
        <v>78</v>
      </c>
      <c r="C504" s="17" t="s">
        <v>346</v>
      </c>
      <c r="D504" s="17" t="s">
        <v>5</v>
      </c>
      <c r="E504" s="17"/>
      <c r="F504" s="18">
        <f aca="true" t="shared" si="59" ref="F504:F509">F505</f>
        <v>20178</v>
      </c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X504" s="18">
        <f aca="true" t="shared" si="60" ref="X504:X509">X505</f>
        <v>20178</v>
      </c>
      <c r="Y504" s="18">
        <f t="shared" si="58"/>
        <v>100</v>
      </c>
    </row>
    <row r="505" spans="1:25" s="27" customFormat="1" ht="47.25" outlineLevel="5">
      <c r="A505" s="22" t="s">
        <v>81</v>
      </c>
      <c r="B505" s="9" t="s">
        <v>80</v>
      </c>
      <c r="C505" s="9" t="s">
        <v>346</v>
      </c>
      <c r="D505" s="9" t="s">
        <v>5</v>
      </c>
      <c r="E505" s="9"/>
      <c r="F505" s="10">
        <f t="shared" si="59"/>
        <v>20178</v>
      </c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X505" s="10">
        <f t="shared" si="60"/>
        <v>20178</v>
      </c>
      <c r="Y505" s="18">
        <f t="shared" si="58"/>
        <v>100</v>
      </c>
    </row>
    <row r="506" spans="1:25" s="27" customFormat="1" ht="31.5" outlineLevel="5">
      <c r="A506" s="22" t="s">
        <v>134</v>
      </c>
      <c r="B506" s="9" t="s">
        <v>80</v>
      </c>
      <c r="C506" s="9" t="s">
        <v>247</v>
      </c>
      <c r="D506" s="9" t="s">
        <v>5</v>
      </c>
      <c r="E506" s="9"/>
      <c r="F506" s="10">
        <f t="shared" si="59"/>
        <v>20178</v>
      </c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X506" s="10">
        <f t="shared" si="60"/>
        <v>20178</v>
      </c>
      <c r="Y506" s="18">
        <f t="shared" si="58"/>
        <v>100</v>
      </c>
    </row>
    <row r="507" spans="1:25" s="27" customFormat="1" ht="31.5" outlineLevel="5">
      <c r="A507" s="22" t="s">
        <v>136</v>
      </c>
      <c r="B507" s="12" t="s">
        <v>80</v>
      </c>
      <c r="C507" s="12" t="s">
        <v>248</v>
      </c>
      <c r="D507" s="12" t="s">
        <v>5</v>
      </c>
      <c r="E507" s="12"/>
      <c r="F507" s="13">
        <f t="shared" si="59"/>
        <v>20178</v>
      </c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X507" s="13">
        <f t="shared" si="60"/>
        <v>20178</v>
      </c>
      <c r="Y507" s="18">
        <f t="shared" si="58"/>
        <v>100</v>
      </c>
    </row>
    <row r="508" spans="1:25" s="27" customFormat="1" ht="47.25" outlineLevel="5">
      <c r="A508" s="5" t="s">
        <v>189</v>
      </c>
      <c r="B508" s="6" t="s">
        <v>80</v>
      </c>
      <c r="C508" s="6" t="s">
        <v>350</v>
      </c>
      <c r="D508" s="6" t="s">
        <v>5</v>
      </c>
      <c r="E508" s="6"/>
      <c r="F508" s="7">
        <f t="shared" si="59"/>
        <v>20178</v>
      </c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X508" s="7">
        <f t="shared" si="60"/>
        <v>20178</v>
      </c>
      <c r="Y508" s="18">
        <f t="shared" si="58"/>
        <v>100</v>
      </c>
    </row>
    <row r="509" spans="1:25" s="27" customFormat="1" ht="18.75" outlineLevel="5">
      <c r="A509" s="5" t="s">
        <v>132</v>
      </c>
      <c r="B509" s="6" t="s">
        <v>80</v>
      </c>
      <c r="C509" s="6" t="s">
        <v>350</v>
      </c>
      <c r="D509" s="6" t="s">
        <v>133</v>
      </c>
      <c r="E509" s="6"/>
      <c r="F509" s="7">
        <f t="shared" si="59"/>
        <v>20178</v>
      </c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X509" s="7">
        <f t="shared" si="60"/>
        <v>20178</v>
      </c>
      <c r="Y509" s="18">
        <f t="shared" si="58"/>
        <v>100</v>
      </c>
    </row>
    <row r="510" spans="1:25" s="27" customFormat="1" ht="18.75" outlineLevel="5">
      <c r="A510" s="48" t="s">
        <v>130</v>
      </c>
      <c r="B510" s="49" t="s">
        <v>80</v>
      </c>
      <c r="C510" s="49" t="s">
        <v>350</v>
      </c>
      <c r="D510" s="49" t="s">
        <v>131</v>
      </c>
      <c r="E510" s="49"/>
      <c r="F510" s="50">
        <v>20178</v>
      </c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X510" s="50">
        <v>20178</v>
      </c>
      <c r="Y510" s="103">
        <f t="shared" si="58"/>
        <v>100</v>
      </c>
    </row>
    <row r="511" spans="1:25" ht="18.75">
      <c r="A511" s="108" t="s">
        <v>24</v>
      </c>
      <c r="B511" s="108"/>
      <c r="C511" s="108"/>
      <c r="D511" s="108"/>
      <c r="E511" s="108"/>
      <c r="F511" s="84">
        <f>F11+F182+F189+F237+F278+F399+F176+F440+F475+F485+F498+F504</f>
        <v>623462.5516</v>
      </c>
      <c r="G511" s="11" t="e">
        <f>#REF!+G440+#REF!+G399+G278+G237+G189+G182+G11</f>
        <v>#REF!</v>
      </c>
      <c r="H511" s="11" t="e">
        <f>#REF!+H440+#REF!+H399+H278+H237+H189+H182+H11</f>
        <v>#REF!</v>
      </c>
      <c r="I511" s="11" t="e">
        <f>#REF!+I440+#REF!+I399+I278+I237+I189+I182+I11</f>
        <v>#REF!</v>
      </c>
      <c r="J511" s="11" t="e">
        <f>#REF!+J440+#REF!+J399+J278+J237+J189+J182+J11</f>
        <v>#REF!</v>
      </c>
      <c r="K511" s="11" t="e">
        <f>#REF!+K440+#REF!+K399+K278+K237+K189+K182+K11</f>
        <v>#REF!</v>
      </c>
      <c r="L511" s="11" t="e">
        <f>#REF!+L440+#REF!+L399+L278+L237+L189+L182+L11</f>
        <v>#REF!</v>
      </c>
      <c r="M511" s="11" t="e">
        <f>#REF!+M440+#REF!+M399+M278+M237+M189+M182+M11</f>
        <v>#REF!</v>
      </c>
      <c r="N511" s="11" t="e">
        <f>#REF!+N440+#REF!+N399+N278+N237+N189+N182+N11</f>
        <v>#REF!</v>
      </c>
      <c r="O511" s="11" t="e">
        <f>#REF!+O440+#REF!+O399+O278+O237+O189+O182+O11</f>
        <v>#REF!</v>
      </c>
      <c r="P511" s="11" t="e">
        <f>#REF!+P440+#REF!+P399+P278+P237+P189+P182+P11</f>
        <v>#REF!</v>
      </c>
      <c r="Q511" s="11" t="e">
        <f>#REF!+Q440+#REF!+Q399+Q278+Q237+Q189+Q182+Q11</f>
        <v>#REF!</v>
      </c>
      <c r="R511" s="11" t="e">
        <f>#REF!+R440+#REF!+R399+R278+R237+R189+R182+R11</f>
        <v>#REF!</v>
      </c>
      <c r="S511" s="11" t="e">
        <f>#REF!+S440+#REF!+S399+S278+S237+S189+S182+S11</f>
        <v>#REF!</v>
      </c>
      <c r="T511" s="11" t="e">
        <f>#REF!+T440+#REF!+T399+T278+T237+T189+T182+T11</f>
        <v>#REF!</v>
      </c>
      <c r="U511" s="11" t="e">
        <f>#REF!+U440+#REF!+U399+U278+U237+U189+U182+U11</f>
        <v>#REF!</v>
      </c>
      <c r="V511" s="11" t="e">
        <f>#REF!+V440+#REF!+V399+V278+V237+V189+V182+V11</f>
        <v>#REF!</v>
      </c>
      <c r="X511" s="84">
        <f>X11+X182+X189+X237+X278+X399+X176+X440+X475+X485+X498+X504</f>
        <v>615115.45758</v>
      </c>
      <c r="Y511" s="104">
        <f t="shared" si="58"/>
        <v>98.66117154934507</v>
      </c>
    </row>
    <row r="512" spans="1:22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2.75">
      <c r="A513" s="107"/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3"/>
      <c r="V513" s="3"/>
    </row>
  </sheetData>
  <sheetProtection/>
  <autoFilter ref="A10:Y511"/>
  <mergeCells count="8">
    <mergeCell ref="A9:Y9"/>
    <mergeCell ref="A7:V7"/>
    <mergeCell ref="A513:T513"/>
    <mergeCell ref="A511:E511"/>
    <mergeCell ref="A8:V8"/>
    <mergeCell ref="B2:W2"/>
    <mergeCell ref="B3:W3"/>
    <mergeCell ref="C4:V4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2017-05-28T22:40:53Z</cp:lastPrinted>
  <dcterms:created xsi:type="dcterms:W3CDTF">2008-11-11T04:53:42Z</dcterms:created>
  <dcterms:modified xsi:type="dcterms:W3CDTF">2017-05-28T22:43:07Z</dcterms:modified>
  <cp:category/>
  <cp:version/>
  <cp:contentType/>
  <cp:contentStatus/>
</cp:coreProperties>
</file>